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5年度\"/>
    </mc:Choice>
  </mc:AlternateContent>
  <xr:revisionPtr revIDLastSave="0" documentId="13_ncr:1_{1C33C25F-AD8D-47F9-ACE0-5F9892709CAE}" xr6:coauthVersionLast="47" xr6:coauthVersionMax="47" xr10:uidLastSave="{00000000-0000-0000-0000-000000000000}"/>
  <bookViews>
    <workbookView xWindow="-120" yWindow="-120" windowWidth="29040" windowHeight="15720" tabRatio="250" xr2:uid="{00000000-000D-0000-FFFF-FFFF00000000}"/>
  </bookViews>
  <sheets>
    <sheet name="10品目別管理表 (令和7年4月)" sheetId="51" r:id="rId1"/>
    <sheet name="(令和7年3月)" sheetId="52" r:id="rId2"/>
    <sheet name="(令和7年2月)" sheetId="49" r:id="rId3"/>
    <sheet name="(令和7年1月)" sheetId="50" r:id="rId4"/>
    <sheet name="(令和6年12月)" sheetId="48" r:id="rId5"/>
    <sheet name="(令和6年11月)" sheetId="47" r:id="rId6"/>
    <sheet name="(令和6年10月)" sheetId="46" r:id="rId7"/>
    <sheet name="(令和6年9月)" sheetId="43" r:id="rId8"/>
    <sheet name="(令和6年8月)" sheetId="45" r:id="rId9"/>
    <sheet name="(令和6年7月)" sheetId="44" r:id="rId10"/>
    <sheet name="(令和6年6月)" sheetId="42" r:id="rId11"/>
    <sheet name="(令和6年5月)" sheetId="39" r:id="rId12"/>
    <sheet name="(令和6年4月)" sheetId="41" r:id="rId13"/>
    <sheet name="(令和6年3月)" sheetId="40" r:id="rId14"/>
    <sheet name="(令和6年2月)" sheetId="38" r:id="rId15"/>
    <sheet name="(令和6年1月)" sheetId="37" r:id="rId16"/>
    <sheet name="(令和5年12月)" sheetId="35" r:id="rId17"/>
    <sheet name="(令和5年11月)" sheetId="36" r:id="rId18"/>
    <sheet name="(令和5年10月)" sheetId="34" r:id="rId19"/>
    <sheet name="(令和5年9月)" sheetId="32" r:id="rId20"/>
    <sheet name="(令和5年8月)" sheetId="33" r:id="rId21"/>
    <sheet name="(令和5年7月)" sheetId="29" r:id="rId22"/>
    <sheet name="(令和5年6月)" sheetId="31" r:id="rId23"/>
    <sheet name="(令和5年5月)" sheetId="30" r:id="rId24"/>
    <sheet name="(令和5年4月)" sheetId="26" r:id="rId25"/>
    <sheet name="(令和5年3月)" sheetId="28" r:id="rId26"/>
    <sheet name="(令和5年2月)" sheetId="27" r:id="rId27"/>
    <sheet name="(令和5年1月)" sheetId="25" r:id="rId28"/>
    <sheet name="(令和4年12月)" sheetId="24" r:id="rId29"/>
    <sheet name="(令和4年11月)" sheetId="22" r:id="rId30"/>
    <sheet name="(令和4年10月)" sheetId="23" r:id="rId31"/>
    <sheet name="(令和4年9月)" sheetId="21" r:id="rId32"/>
    <sheet name="(令和4年8月)" sheetId="20" r:id="rId33"/>
    <sheet name="(令和4年7月)" sheetId="19" r:id="rId34"/>
    <sheet name="(令和4年6月) " sheetId="17" r:id="rId35"/>
    <sheet name="(令和4年5月) " sheetId="9" r:id="rId36"/>
  </sheets>
  <definedNames>
    <definedName name="_xlnm.Print_Area" localSheetId="30">'(令和4年10月)'!$A$1:$Z$49</definedName>
    <definedName name="_xlnm.Print_Area" localSheetId="29">'(令和4年11月)'!$A$1:$Z$49</definedName>
    <definedName name="_xlnm.Print_Area" localSheetId="28">'(令和4年12月)'!$A$1:$Z$49</definedName>
    <definedName name="_xlnm.Print_Area" localSheetId="35">'(令和4年5月) '!$A$1:$Z$49</definedName>
    <definedName name="_xlnm.Print_Area" localSheetId="34">'(令和4年6月) '!$A$1:$Z$49</definedName>
    <definedName name="_xlnm.Print_Area" localSheetId="33">'(令和4年7月)'!$A$1:$Z$49</definedName>
    <definedName name="_xlnm.Print_Area" localSheetId="32">'(令和4年8月)'!$A$1:$Z$49</definedName>
    <definedName name="_xlnm.Print_Area" localSheetId="31">'(令和4年9月)'!$A$1:$Z$49</definedName>
    <definedName name="_xlnm.Print_Area" localSheetId="18">'(令和5年10月)'!$A$1:$Z$49</definedName>
    <definedName name="_xlnm.Print_Area" localSheetId="17">'(令和5年11月)'!$A$1:$Z$49</definedName>
    <definedName name="_xlnm.Print_Area" localSheetId="16">'(令和5年12月)'!$A$1:$Z$49</definedName>
    <definedName name="_xlnm.Print_Area" localSheetId="27">'(令和5年1月)'!$A$1:$Z$49</definedName>
    <definedName name="_xlnm.Print_Area" localSheetId="26">'(令和5年2月)'!$A$1:$Z$49</definedName>
    <definedName name="_xlnm.Print_Area" localSheetId="25">'(令和5年3月)'!$A$1:$Z$49</definedName>
    <definedName name="_xlnm.Print_Area" localSheetId="24">'(令和5年4月)'!$A$1:$Z$49</definedName>
    <definedName name="_xlnm.Print_Area" localSheetId="23">'(令和5年5月)'!$A$1:$Z$49</definedName>
    <definedName name="_xlnm.Print_Area" localSheetId="22">'(令和5年6月)'!$A$1:$Z$49</definedName>
    <definedName name="_xlnm.Print_Area" localSheetId="21">'(令和5年7月)'!$A$1:$Z$49</definedName>
    <definedName name="_xlnm.Print_Area" localSheetId="20">'(令和5年8月)'!$A$1:$Z$49</definedName>
    <definedName name="_xlnm.Print_Area" localSheetId="19">'(令和5年9月)'!$A$1:$Z$49</definedName>
    <definedName name="_xlnm.Print_Area" localSheetId="6">'(令和6年10月)'!$A$1:$Z$49</definedName>
    <definedName name="_xlnm.Print_Area" localSheetId="5">'(令和6年11月)'!$A$1:$Z$49</definedName>
    <definedName name="_xlnm.Print_Area" localSheetId="4">'(令和6年12月)'!$A$1:$Z$49</definedName>
    <definedName name="_xlnm.Print_Area" localSheetId="15">'(令和6年1月)'!$A$1:$Z$49</definedName>
    <definedName name="_xlnm.Print_Area" localSheetId="14">'(令和6年2月)'!$A$1:$Z$49</definedName>
    <definedName name="_xlnm.Print_Area" localSheetId="13">'(令和6年3月)'!$A$1:$Z$49</definedName>
    <definedName name="_xlnm.Print_Area" localSheetId="12">'(令和6年4月)'!$A$1:$Z$49</definedName>
    <definedName name="_xlnm.Print_Area" localSheetId="11">'(令和6年5月)'!$A$1:$Z$49</definedName>
    <definedName name="_xlnm.Print_Area" localSheetId="10">'(令和6年6月)'!$A$1:$Z$49</definedName>
    <definedName name="_xlnm.Print_Area" localSheetId="9">'(令和6年7月)'!$A$1:$Z$49</definedName>
    <definedName name="_xlnm.Print_Area" localSheetId="8">'(令和6年8月)'!$A$1:$Z$49</definedName>
    <definedName name="_xlnm.Print_Area" localSheetId="7">'(令和6年9月)'!$A$1:$Z$49</definedName>
    <definedName name="_xlnm.Print_Area" localSheetId="3">'(令和7年1月)'!$A$1:$Z$49</definedName>
    <definedName name="_xlnm.Print_Area" localSheetId="2">'(令和7年2月)'!$A$1:$Z$49</definedName>
    <definedName name="_xlnm.Print_Area" localSheetId="1">'(令和7年3月)'!$A$1:$Z$49</definedName>
    <definedName name="_xlnm.Print_Area" localSheetId="0">'10品目別管理表 (令和7年4月)'!$A$1:$Z$49</definedName>
  </definedNames>
  <calcPr calcId="191029"/>
</workbook>
</file>

<file path=xl/calcChain.xml><?xml version="1.0" encoding="utf-8"?>
<calcChain xmlns="http://schemas.openxmlformats.org/spreadsheetml/2006/main">
  <c r="Z42" i="52" l="1"/>
  <c r="Y42" i="52"/>
  <c r="X42" i="52"/>
  <c r="W42" i="52"/>
  <c r="V42" i="52"/>
  <c r="U42" i="52"/>
  <c r="T42" i="52"/>
  <c r="S42" i="52"/>
  <c r="R42" i="52"/>
  <c r="Q42" i="52"/>
  <c r="P42" i="52"/>
  <c r="O42" i="52"/>
  <c r="N42" i="52"/>
  <c r="M42" i="52"/>
  <c r="L42" i="52"/>
  <c r="K42" i="52"/>
  <c r="J42" i="52"/>
  <c r="I42" i="52"/>
  <c r="H42" i="52"/>
  <c r="G42" i="52"/>
  <c r="E42" i="52"/>
  <c r="Z42" i="51"/>
  <c r="Y42" i="51"/>
  <c r="X42" i="51"/>
  <c r="W42" i="51"/>
  <c r="V42" i="51"/>
  <c r="U42" i="51"/>
  <c r="T42" i="51"/>
  <c r="S42" i="51"/>
  <c r="R42" i="51"/>
  <c r="Q42" i="51"/>
  <c r="P42" i="51"/>
  <c r="O42" i="51"/>
  <c r="N42" i="51"/>
  <c r="M42" i="51"/>
  <c r="L42" i="51"/>
  <c r="K42" i="51"/>
  <c r="J42" i="51"/>
  <c r="I42" i="51"/>
  <c r="H42" i="51"/>
  <c r="G42" i="51"/>
  <c r="E42" i="51"/>
  <c r="Z41" i="51"/>
  <c r="Y41" i="51"/>
  <c r="X41" i="51"/>
  <c r="W41" i="51"/>
  <c r="V41" i="51"/>
  <c r="U41" i="51"/>
  <c r="T41" i="51"/>
  <c r="S41" i="51"/>
  <c r="R41" i="51"/>
  <c r="Q41" i="51"/>
  <c r="P41" i="51"/>
  <c r="O41" i="51"/>
  <c r="N41" i="51"/>
  <c r="M41" i="51"/>
  <c r="L41" i="51"/>
  <c r="K41" i="51"/>
  <c r="J41" i="51"/>
  <c r="I41" i="51"/>
  <c r="H41" i="51"/>
  <c r="G41" i="51"/>
  <c r="F41" i="51"/>
  <c r="E41" i="51"/>
  <c r="Z40" i="51"/>
  <c r="Y40" i="51"/>
  <c r="X40" i="51"/>
  <c r="W40" i="51"/>
  <c r="V40" i="51"/>
  <c r="U40" i="51"/>
  <c r="T40" i="51"/>
  <c r="S40" i="51"/>
  <c r="R40" i="51"/>
  <c r="Q40" i="51"/>
  <c r="P40" i="51"/>
  <c r="O40" i="51"/>
  <c r="N40" i="51"/>
  <c r="M40" i="51"/>
  <c r="L40" i="51"/>
  <c r="K40" i="51"/>
  <c r="J40" i="51"/>
  <c r="I40" i="51"/>
  <c r="H40" i="51"/>
  <c r="G40" i="51"/>
  <c r="F40" i="51"/>
  <c r="E40" i="51"/>
  <c r="Z39" i="51"/>
  <c r="Y39" i="51"/>
  <c r="X39" i="51"/>
  <c r="X43" i="51" s="1"/>
  <c r="W39" i="51"/>
  <c r="V39" i="51"/>
  <c r="U39" i="51"/>
  <c r="T39" i="51"/>
  <c r="S39" i="51"/>
  <c r="R39" i="51"/>
  <c r="R43" i="51" s="1"/>
  <c r="Q39" i="51"/>
  <c r="P39" i="51"/>
  <c r="O39" i="51"/>
  <c r="N39" i="51"/>
  <c r="M39" i="51"/>
  <c r="L39" i="51"/>
  <c r="L43" i="51" s="1"/>
  <c r="K39" i="51"/>
  <c r="J39" i="51"/>
  <c r="I39" i="51"/>
  <c r="H39" i="51"/>
  <c r="G39" i="51"/>
  <c r="F39" i="51"/>
  <c r="E39" i="51"/>
  <c r="Z30" i="51"/>
  <c r="Y30" i="51"/>
  <c r="X30" i="51"/>
  <c r="W30" i="51"/>
  <c r="V30" i="51"/>
  <c r="U30" i="51"/>
  <c r="T30" i="51"/>
  <c r="S30" i="51"/>
  <c r="R30" i="51"/>
  <c r="Q30" i="51"/>
  <c r="P30" i="51"/>
  <c r="O30" i="51"/>
  <c r="N30" i="51"/>
  <c r="M30" i="51"/>
  <c r="L30" i="51"/>
  <c r="K30" i="51"/>
  <c r="J30" i="51"/>
  <c r="I30" i="51"/>
  <c r="H30" i="51"/>
  <c r="G30" i="51"/>
  <c r="E30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Z28" i="51"/>
  <c r="Y28" i="51"/>
  <c r="X28" i="51"/>
  <c r="W28" i="51"/>
  <c r="V28" i="51"/>
  <c r="U28" i="51"/>
  <c r="T28" i="51"/>
  <c r="S28" i="51"/>
  <c r="R28" i="51"/>
  <c r="Q28" i="51"/>
  <c r="P28" i="51"/>
  <c r="O28" i="51"/>
  <c r="N28" i="51"/>
  <c r="M28" i="51"/>
  <c r="L28" i="51"/>
  <c r="K28" i="51"/>
  <c r="J28" i="51"/>
  <c r="I28" i="51"/>
  <c r="H28" i="51"/>
  <c r="G28" i="51"/>
  <c r="F28" i="51"/>
  <c r="E28" i="51"/>
  <c r="Z27" i="51"/>
  <c r="Y27" i="51"/>
  <c r="X27" i="51"/>
  <c r="W27" i="51"/>
  <c r="V27" i="51"/>
  <c r="U27" i="51"/>
  <c r="T27" i="51"/>
  <c r="S27" i="51"/>
  <c r="R27" i="51"/>
  <c r="Q27" i="51"/>
  <c r="P27" i="51"/>
  <c r="O27" i="51"/>
  <c r="N27" i="51"/>
  <c r="M27" i="51"/>
  <c r="L27" i="51"/>
  <c r="K27" i="51"/>
  <c r="J27" i="51"/>
  <c r="I27" i="51"/>
  <c r="H27" i="51"/>
  <c r="G27" i="51"/>
  <c r="F27" i="51"/>
  <c r="E27" i="51"/>
  <c r="T49" i="52"/>
  <c r="N49" i="52"/>
  <c r="H49" i="52"/>
  <c r="X48" i="52"/>
  <c r="S45" i="52"/>
  <c r="M45" i="52"/>
  <c r="F42" i="52"/>
  <c r="Z41" i="52"/>
  <c r="Y41" i="52"/>
  <c r="X41" i="52"/>
  <c r="W41" i="52"/>
  <c r="V41" i="52"/>
  <c r="U41" i="52"/>
  <c r="T41" i="52"/>
  <c r="S41" i="52"/>
  <c r="R41" i="52"/>
  <c r="Q41" i="52"/>
  <c r="P41" i="52"/>
  <c r="O41" i="52"/>
  <c r="N41" i="52"/>
  <c r="M41" i="52"/>
  <c r="L41" i="52"/>
  <c r="K41" i="52"/>
  <c r="J41" i="52"/>
  <c r="I41" i="52"/>
  <c r="H41" i="52"/>
  <c r="G41" i="52"/>
  <c r="F41" i="52"/>
  <c r="E41" i="52"/>
  <c r="Z40" i="52"/>
  <c r="Y40" i="52"/>
  <c r="X40" i="52"/>
  <c r="W40" i="52"/>
  <c r="V40" i="52"/>
  <c r="U40" i="52"/>
  <c r="T40" i="52"/>
  <c r="S40" i="52"/>
  <c r="R40" i="52"/>
  <c r="Q40" i="52"/>
  <c r="P40" i="52"/>
  <c r="O40" i="52"/>
  <c r="N40" i="52"/>
  <c r="M40" i="52"/>
  <c r="L40" i="52"/>
  <c r="K40" i="52"/>
  <c r="J40" i="52"/>
  <c r="I40" i="52"/>
  <c r="H40" i="52"/>
  <c r="G40" i="52"/>
  <c r="F40" i="52"/>
  <c r="E40" i="52"/>
  <c r="Z39" i="52"/>
  <c r="Y39" i="52"/>
  <c r="X39" i="52"/>
  <c r="W39" i="52"/>
  <c r="V39" i="52"/>
  <c r="U39" i="52"/>
  <c r="T39" i="52"/>
  <c r="S39" i="52"/>
  <c r="R39" i="52"/>
  <c r="Q39" i="52"/>
  <c r="P39" i="52"/>
  <c r="O39" i="52"/>
  <c r="N39" i="52"/>
  <c r="M39" i="52"/>
  <c r="L39" i="52"/>
  <c r="K39" i="52"/>
  <c r="J39" i="52"/>
  <c r="I39" i="52"/>
  <c r="H39" i="52"/>
  <c r="G39" i="52"/>
  <c r="F39" i="52"/>
  <c r="E39" i="52"/>
  <c r="U36" i="52"/>
  <c r="V33" i="52"/>
  <c r="P33" i="52"/>
  <c r="J33" i="52"/>
  <c r="T32" i="52"/>
  <c r="N32" i="52"/>
  <c r="H32" i="52"/>
  <c r="X31" i="52"/>
  <c r="R31" i="52"/>
  <c r="L31" i="52"/>
  <c r="F31" i="52"/>
  <c r="Z30" i="52"/>
  <c r="Y30" i="52"/>
  <c r="X30" i="52"/>
  <c r="W30" i="52"/>
  <c r="V30" i="52"/>
  <c r="U30" i="52"/>
  <c r="T30" i="52"/>
  <c r="S30" i="52"/>
  <c r="R30" i="52"/>
  <c r="Q30" i="52"/>
  <c r="P30" i="52"/>
  <c r="O30" i="52"/>
  <c r="N30" i="52"/>
  <c r="M30" i="52"/>
  <c r="L30" i="52"/>
  <c r="K30" i="52"/>
  <c r="J30" i="52"/>
  <c r="I30" i="52"/>
  <c r="H30" i="52"/>
  <c r="G30" i="52"/>
  <c r="F30" i="52"/>
  <c r="E30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Z28" i="52"/>
  <c r="Y28" i="52"/>
  <c r="X28" i="52"/>
  <c r="W28" i="52"/>
  <c r="V28" i="52"/>
  <c r="U28" i="52"/>
  <c r="T28" i="52"/>
  <c r="S28" i="52"/>
  <c r="R28" i="52"/>
  <c r="Q28" i="52"/>
  <c r="P28" i="52"/>
  <c r="O28" i="52"/>
  <c r="N28" i="52"/>
  <c r="M28" i="52"/>
  <c r="L28" i="52"/>
  <c r="K28" i="52"/>
  <c r="J28" i="52"/>
  <c r="I28" i="52"/>
  <c r="H28" i="52"/>
  <c r="G28" i="52"/>
  <c r="F28" i="52"/>
  <c r="E28" i="52"/>
  <c r="Z27" i="52"/>
  <c r="Y27" i="52"/>
  <c r="X27" i="52"/>
  <c r="W27" i="52"/>
  <c r="V27" i="52"/>
  <c r="U27" i="52"/>
  <c r="T27" i="52"/>
  <c r="S27" i="52"/>
  <c r="R27" i="52"/>
  <c r="Q27" i="52"/>
  <c r="P27" i="52"/>
  <c r="O27" i="52"/>
  <c r="N27" i="52"/>
  <c r="M27" i="52"/>
  <c r="L27" i="52"/>
  <c r="K27" i="52"/>
  <c r="J27" i="52"/>
  <c r="I27" i="52"/>
  <c r="H27" i="52"/>
  <c r="G27" i="52"/>
  <c r="F27" i="52"/>
  <c r="E27" i="52"/>
  <c r="U23" i="52"/>
  <c r="U46" i="52" s="1"/>
  <c r="X22" i="52"/>
  <c r="W24" i="52" s="1"/>
  <c r="W22" i="52"/>
  <c r="W37" i="52" s="1"/>
  <c r="V22" i="52"/>
  <c r="V37" i="52" s="1"/>
  <c r="U22" i="52"/>
  <c r="U33" i="52" s="1"/>
  <c r="T22" i="52"/>
  <c r="T33" i="52" s="1"/>
  <c r="S22" i="52"/>
  <c r="S49" i="52" s="1"/>
  <c r="R22" i="52"/>
  <c r="R45" i="52" s="1"/>
  <c r="Q22" i="52"/>
  <c r="Q37" i="52" s="1"/>
  <c r="P22" i="52"/>
  <c r="P37" i="52" s="1"/>
  <c r="O22" i="52"/>
  <c r="O33" i="52" s="1"/>
  <c r="N22" i="52"/>
  <c r="N33" i="52" s="1"/>
  <c r="M22" i="52"/>
  <c r="M49" i="52" s="1"/>
  <c r="L22" i="52"/>
  <c r="K24" i="52" s="1"/>
  <c r="K22" i="52"/>
  <c r="K37" i="52" s="1"/>
  <c r="J22" i="52"/>
  <c r="J37" i="52" s="1"/>
  <c r="I22" i="52"/>
  <c r="I33" i="52" s="1"/>
  <c r="H22" i="52"/>
  <c r="H33" i="52" s="1"/>
  <c r="G22" i="52"/>
  <c r="G45" i="52" s="1"/>
  <c r="F22" i="52"/>
  <c r="F45" i="52" s="1"/>
  <c r="E22" i="52"/>
  <c r="E37" i="52" s="1"/>
  <c r="X21" i="52"/>
  <c r="X32" i="52" s="1"/>
  <c r="W21" i="52"/>
  <c r="W44" i="52" s="1"/>
  <c r="V21" i="52"/>
  <c r="V44" i="52" s="1"/>
  <c r="U21" i="52"/>
  <c r="T21" i="52"/>
  <c r="T36" i="52" s="1"/>
  <c r="S21" i="52"/>
  <c r="S32" i="52" s="1"/>
  <c r="R21" i="52"/>
  <c r="R48" i="52" s="1"/>
  <c r="Q21" i="52"/>
  <c r="Q44" i="52" s="1"/>
  <c r="P21" i="52"/>
  <c r="P44" i="52" s="1"/>
  <c r="O21" i="52"/>
  <c r="O36" i="52" s="1"/>
  <c r="N21" i="52"/>
  <c r="N36" i="52" s="1"/>
  <c r="M21" i="52"/>
  <c r="M32" i="52" s="1"/>
  <c r="L21" i="52"/>
  <c r="L48" i="52" s="1"/>
  <c r="K21" i="52"/>
  <c r="K44" i="52" s="1"/>
  <c r="J21" i="52"/>
  <c r="J44" i="52" s="1"/>
  <c r="I21" i="52"/>
  <c r="I36" i="52" s="1"/>
  <c r="H21" i="52"/>
  <c r="H36" i="52" s="1"/>
  <c r="G21" i="52"/>
  <c r="G32" i="52" s="1"/>
  <c r="F21" i="52"/>
  <c r="F48" i="52" s="1"/>
  <c r="E21" i="52"/>
  <c r="E44" i="52" s="1"/>
  <c r="Z20" i="52"/>
  <c r="Z43" i="52" s="1"/>
  <c r="Y20" i="52"/>
  <c r="Y35" i="52" s="1"/>
  <c r="X20" i="52"/>
  <c r="X35" i="52" s="1"/>
  <c r="W20" i="52"/>
  <c r="W31" i="52" s="1"/>
  <c r="V20" i="52"/>
  <c r="V47" i="52" s="1"/>
  <c r="U20" i="52"/>
  <c r="U43" i="52" s="1"/>
  <c r="T20" i="52"/>
  <c r="T43" i="52" s="1"/>
  <c r="S20" i="52"/>
  <c r="S35" i="52" s="1"/>
  <c r="R20" i="52"/>
  <c r="R35" i="52" s="1"/>
  <c r="Q20" i="52"/>
  <c r="Q31" i="52" s="1"/>
  <c r="P20" i="52"/>
  <c r="P47" i="52" s="1"/>
  <c r="O20" i="52"/>
  <c r="O43" i="52" s="1"/>
  <c r="N20" i="52"/>
  <c r="N43" i="52" s="1"/>
  <c r="M20" i="52"/>
  <c r="M35" i="52" s="1"/>
  <c r="L20" i="52"/>
  <c r="L35" i="52" s="1"/>
  <c r="K20" i="52"/>
  <c r="K31" i="52" s="1"/>
  <c r="J20" i="52"/>
  <c r="J47" i="52" s="1"/>
  <c r="I20" i="52"/>
  <c r="I43" i="52" s="1"/>
  <c r="H20" i="52"/>
  <c r="H43" i="52" s="1"/>
  <c r="G20" i="52"/>
  <c r="G35" i="52" s="1"/>
  <c r="F20" i="52"/>
  <c r="F35" i="52" s="1"/>
  <c r="E20" i="52"/>
  <c r="E31" i="52" s="1"/>
  <c r="Z19" i="52"/>
  <c r="Z22" i="52" s="1"/>
  <c r="Y19" i="52"/>
  <c r="Y22" i="52" s="1"/>
  <c r="Z18" i="52"/>
  <c r="Z21" i="52" s="1"/>
  <c r="Y18" i="52"/>
  <c r="Y21" i="52" s="1"/>
  <c r="AD17" i="52"/>
  <c r="Z17" i="52"/>
  <c r="Y17" i="52"/>
  <c r="Z16" i="52"/>
  <c r="Y16" i="52"/>
  <c r="Z15" i="52"/>
  <c r="Y15" i="52"/>
  <c r="AE14" i="52"/>
  <c r="AD14" i="52"/>
  <c r="Z14" i="52"/>
  <c r="Y14" i="52"/>
  <c r="AG13" i="52"/>
  <c r="AH13" i="52" s="1"/>
  <c r="AE13" i="52"/>
  <c r="AD13" i="52"/>
  <c r="Z13" i="52"/>
  <c r="Y13" i="52"/>
  <c r="AG12" i="52"/>
  <c r="AH12" i="52" s="1"/>
  <c r="AE12" i="52"/>
  <c r="AD12" i="52"/>
  <c r="Z12" i="52"/>
  <c r="Y12" i="52"/>
  <c r="AG11" i="52"/>
  <c r="AH11" i="52" s="1"/>
  <c r="AE11" i="52"/>
  <c r="AD11" i="52"/>
  <c r="Z11" i="52"/>
  <c r="Y11" i="52"/>
  <c r="AG10" i="52"/>
  <c r="AH10" i="52" s="1"/>
  <c r="AE10" i="52"/>
  <c r="AD10" i="52"/>
  <c r="Z10" i="52"/>
  <c r="Y10" i="52"/>
  <c r="AG9" i="52"/>
  <c r="AH9" i="52" s="1"/>
  <c r="AE9" i="52"/>
  <c r="AD9" i="52"/>
  <c r="Z9" i="52"/>
  <c r="Y9" i="52"/>
  <c r="AG8" i="52"/>
  <c r="AH8" i="52" s="1"/>
  <c r="AE8" i="52"/>
  <c r="AD8" i="52"/>
  <c r="Z8" i="52"/>
  <c r="Y8" i="52"/>
  <c r="AG7" i="52"/>
  <c r="AH7" i="52" s="1"/>
  <c r="AE7" i="52"/>
  <c r="AD7" i="52"/>
  <c r="Z7" i="52"/>
  <c r="Y7" i="52"/>
  <c r="AG6" i="52"/>
  <c r="AH6" i="52" s="1"/>
  <c r="AE6" i="52"/>
  <c r="AD6" i="52"/>
  <c r="Z6" i="52"/>
  <c r="Y6" i="52"/>
  <c r="AG5" i="52"/>
  <c r="AE5" i="52"/>
  <c r="AE15" i="52" s="1"/>
  <c r="AD5" i="52"/>
  <c r="AD15" i="52" s="1"/>
  <c r="Z5" i="52"/>
  <c r="Y5" i="52"/>
  <c r="H22" i="41"/>
  <c r="F42" i="51"/>
  <c r="F30" i="51"/>
  <c r="X22" i="51"/>
  <c r="W22" i="51"/>
  <c r="W37" i="51" s="1"/>
  <c r="V22" i="51"/>
  <c r="U22" i="51"/>
  <c r="U33" i="51" s="1"/>
  <c r="T22" i="51"/>
  <c r="S22" i="51"/>
  <c r="S45" i="51" s="1"/>
  <c r="R22" i="51"/>
  <c r="R49" i="51" s="1"/>
  <c r="Q22" i="51"/>
  <c r="Q37" i="51" s="1"/>
  <c r="P22" i="51"/>
  <c r="O22" i="51"/>
  <c r="O33" i="51" s="1"/>
  <c r="N22" i="51"/>
  <c r="M22" i="51"/>
  <c r="M45" i="51" s="1"/>
  <c r="L22" i="51"/>
  <c r="L49" i="51" s="1"/>
  <c r="K22" i="51"/>
  <c r="K37" i="51" s="1"/>
  <c r="J22" i="51"/>
  <c r="I22" i="51"/>
  <c r="H22" i="51"/>
  <c r="G22" i="51"/>
  <c r="G45" i="51" s="1"/>
  <c r="F22" i="51"/>
  <c r="E22" i="51"/>
  <c r="E37" i="51" s="1"/>
  <c r="X21" i="51"/>
  <c r="W21" i="51"/>
  <c r="V21" i="51"/>
  <c r="U21" i="51"/>
  <c r="AE13" i="51" s="1"/>
  <c r="T21" i="51"/>
  <c r="S21" i="51"/>
  <c r="S32" i="51" s="1"/>
  <c r="R21" i="51"/>
  <c r="Q21" i="51"/>
  <c r="P21" i="51"/>
  <c r="O21" i="51"/>
  <c r="AE10" i="51" s="1"/>
  <c r="N21" i="51"/>
  <c r="M21" i="51"/>
  <c r="M36" i="51" s="1"/>
  <c r="L21" i="51"/>
  <c r="K21" i="51"/>
  <c r="J21" i="51"/>
  <c r="I21" i="51"/>
  <c r="I44" i="51" s="1"/>
  <c r="H21" i="51"/>
  <c r="G21" i="51"/>
  <c r="G32" i="51" s="1"/>
  <c r="F21" i="51"/>
  <c r="F32" i="51" s="1"/>
  <c r="E21" i="51"/>
  <c r="X20" i="51"/>
  <c r="W20" i="51"/>
  <c r="W31" i="51" s="1"/>
  <c r="V20" i="51"/>
  <c r="V43" i="51" s="1"/>
  <c r="U20" i="51"/>
  <c r="T20" i="51"/>
  <c r="S20" i="51"/>
  <c r="S43" i="51" s="1"/>
  <c r="R20" i="51"/>
  <c r="Q20" i="51"/>
  <c r="Q31" i="51" s="1"/>
  <c r="P20" i="51"/>
  <c r="P43" i="51" s="1"/>
  <c r="O20" i="51"/>
  <c r="O43" i="51" s="1"/>
  <c r="N20" i="51"/>
  <c r="M20" i="51"/>
  <c r="L20" i="51"/>
  <c r="K20" i="51"/>
  <c r="K31" i="51" s="1"/>
  <c r="J20" i="51"/>
  <c r="I20" i="51"/>
  <c r="I43" i="51" s="1"/>
  <c r="H20" i="51"/>
  <c r="H43" i="51" s="1"/>
  <c r="G20" i="51"/>
  <c r="F20" i="51"/>
  <c r="E20" i="51"/>
  <c r="E31" i="51" s="1"/>
  <c r="Z19" i="51"/>
  <c r="Y19" i="51"/>
  <c r="Z18" i="51"/>
  <c r="Y18" i="51"/>
  <c r="Z17" i="51"/>
  <c r="Y17" i="51"/>
  <c r="Z16" i="51"/>
  <c r="Y16" i="51"/>
  <c r="Z15" i="51"/>
  <c r="Y15" i="51"/>
  <c r="Z14" i="51"/>
  <c r="Y14" i="51"/>
  <c r="Z13" i="51"/>
  <c r="Y13" i="51"/>
  <c r="Z12" i="51"/>
  <c r="Y12" i="51"/>
  <c r="Z11" i="51"/>
  <c r="Y11" i="51"/>
  <c r="Z10" i="51"/>
  <c r="Y10" i="51"/>
  <c r="Z9" i="51"/>
  <c r="Y9" i="51"/>
  <c r="Z8" i="51"/>
  <c r="Y8" i="51"/>
  <c r="Z7" i="51"/>
  <c r="Y7" i="51"/>
  <c r="Z6" i="51"/>
  <c r="Y6" i="51"/>
  <c r="Z5" i="51"/>
  <c r="Y5" i="51"/>
  <c r="Z42" i="49"/>
  <c r="X42" i="49"/>
  <c r="V42" i="49"/>
  <c r="T42" i="49"/>
  <c r="R42" i="49"/>
  <c r="P42" i="49"/>
  <c r="N42" i="49"/>
  <c r="L42" i="49"/>
  <c r="J42" i="49"/>
  <c r="H42" i="49"/>
  <c r="Z41" i="49"/>
  <c r="Y41" i="49"/>
  <c r="X41" i="49"/>
  <c r="W41" i="49"/>
  <c r="V41" i="49"/>
  <c r="U41" i="49"/>
  <c r="T41" i="49"/>
  <c r="S41" i="49"/>
  <c r="R41" i="49"/>
  <c r="Q41" i="49"/>
  <c r="P41" i="49"/>
  <c r="O41" i="49"/>
  <c r="N41" i="49"/>
  <c r="M41" i="49"/>
  <c r="L41" i="49"/>
  <c r="K41" i="49"/>
  <c r="J41" i="49"/>
  <c r="I41" i="49"/>
  <c r="H41" i="49"/>
  <c r="G41" i="49"/>
  <c r="F41" i="49"/>
  <c r="E41" i="49"/>
  <c r="Z40" i="49"/>
  <c r="Y40" i="49"/>
  <c r="X40" i="49"/>
  <c r="W40" i="49"/>
  <c r="V40" i="49"/>
  <c r="U40" i="49"/>
  <c r="T40" i="49"/>
  <c r="S40" i="49"/>
  <c r="R40" i="49"/>
  <c r="Q40" i="49"/>
  <c r="P40" i="49"/>
  <c r="O40" i="49"/>
  <c r="N40" i="49"/>
  <c r="M40" i="49"/>
  <c r="L40" i="49"/>
  <c r="K40" i="49"/>
  <c r="J40" i="49"/>
  <c r="I40" i="49"/>
  <c r="H40" i="49"/>
  <c r="G40" i="49"/>
  <c r="F40" i="49"/>
  <c r="E40" i="49"/>
  <c r="Z39" i="49"/>
  <c r="Y39" i="49"/>
  <c r="X39" i="49"/>
  <c r="W39" i="49"/>
  <c r="V39" i="49"/>
  <c r="U39" i="49"/>
  <c r="T39" i="49"/>
  <c r="S39" i="49"/>
  <c r="R39" i="49"/>
  <c r="Q39" i="49"/>
  <c r="P39" i="49"/>
  <c r="O39" i="49"/>
  <c r="N39" i="49"/>
  <c r="M39" i="49"/>
  <c r="L39" i="49"/>
  <c r="K39" i="49"/>
  <c r="J39" i="49"/>
  <c r="I39" i="49"/>
  <c r="H39" i="49"/>
  <c r="G39" i="49"/>
  <c r="F39" i="49"/>
  <c r="E39" i="49"/>
  <c r="Z30" i="49"/>
  <c r="Y30" i="49"/>
  <c r="X30" i="49"/>
  <c r="W30" i="49"/>
  <c r="V30" i="49"/>
  <c r="U30" i="49"/>
  <c r="T30" i="49"/>
  <c r="S30" i="49"/>
  <c r="R30" i="49"/>
  <c r="Q30" i="49"/>
  <c r="P30" i="49"/>
  <c r="O30" i="49"/>
  <c r="N30" i="49"/>
  <c r="M30" i="49"/>
  <c r="L30" i="49"/>
  <c r="K30" i="49"/>
  <c r="J30" i="49"/>
  <c r="I30" i="49"/>
  <c r="H30" i="49"/>
  <c r="G30" i="49"/>
  <c r="E30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Z28" i="49"/>
  <c r="Y28" i="49"/>
  <c r="X28" i="49"/>
  <c r="W28" i="49"/>
  <c r="V28" i="49"/>
  <c r="U28" i="49"/>
  <c r="T28" i="49"/>
  <c r="S28" i="49"/>
  <c r="R28" i="49"/>
  <c r="Q28" i="49"/>
  <c r="P28" i="49"/>
  <c r="O28" i="49"/>
  <c r="N28" i="49"/>
  <c r="M28" i="49"/>
  <c r="L28" i="49"/>
  <c r="K28" i="49"/>
  <c r="J28" i="49"/>
  <c r="I28" i="49"/>
  <c r="H28" i="49"/>
  <c r="G28" i="49"/>
  <c r="F28" i="49"/>
  <c r="E28" i="49"/>
  <c r="Z27" i="49"/>
  <c r="Y27" i="49"/>
  <c r="X27" i="49"/>
  <c r="W27" i="49"/>
  <c r="V27" i="49"/>
  <c r="U27" i="49"/>
  <c r="T27" i="49"/>
  <c r="S27" i="49"/>
  <c r="R27" i="49"/>
  <c r="Q27" i="49"/>
  <c r="P27" i="49"/>
  <c r="O27" i="49"/>
  <c r="N27" i="49"/>
  <c r="M27" i="49"/>
  <c r="L27" i="49"/>
  <c r="K27" i="49"/>
  <c r="J27" i="49"/>
  <c r="I27" i="49"/>
  <c r="H27" i="49"/>
  <c r="G27" i="49"/>
  <c r="F27" i="49"/>
  <c r="E27" i="49"/>
  <c r="S43" i="50"/>
  <c r="Z42" i="50"/>
  <c r="X42" i="50"/>
  <c r="V42" i="50"/>
  <c r="T42" i="50"/>
  <c r="R42" i="50"/>
  <c r="P42" i="50"/>
  <c r="N42" i="50"/>
  <c r="L42" i="50"/>
  <c r="J42" i="50"/>
  <c r="H42" i="50"/>
  <c r="F42" i="50"/>
  <c r="X41" i="50"/>
  <c r="W41" i="50"/>
  <c r="W23" i="50" s="1"/>
  <c r="F41" i="50"/>
  <c r="E41" i="50"/>
  <c r="E49" i="50" s="1"/>
  <c r="S39" i="50"/>
  <c r="S47" i="50" s="1"/>
  <c r="M39" i="50"/>
  <c r="M47" i="50" s="1"/>
  <c r="G39" i="50"/>
  <c r="G47" i="50" s="1"/>
  <c r="S33" i="50"/>
  <c r="M33" i="50"/>
  <c r="G33" i="50"/>
  <c r="W32" i="50"/>
  <c r="Q32" i="50"/>
  <c r="K32" i="50"/>
  <c r="E32" i="50"/>
  <c r="U31" i="50"/>
  <c r="O31" i="50"/>
  <c r="I31" i="50"/>
  <c r="Z30" i="50"/>
  <c r="Y30" i="50"/>
  <c r="X30" i="50"/>
  <c r="W30" i="50"/>
  <c r="V30" i="50"/>
  <c r="U30" i="50"/>
  <c r="T30" i="50"/>
  <c r="S30" i="50"/>
  <c r="R30" i="50"/>
  <c r="Q30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Z29" i="50"/>
  <c r="Y29" i="50"/>
  <c r="X29" i="50"/>
  <c r="W29" i="50"/>
  <c r="W33" i="50" s="1"/>
  <c r="V29" i="50"/>
  <c r="U29" i="50"/>
  <c r="T29" i="50"/>
  <c r="S29" i="50"/>
  <c r="R29" i="50"/>
  <c r="Q29" i="50"/>
  <c r="Q33" i="50" s="1"/>
  <c r="P29" i="50"/>
  <c r="O29" i="50"/>
  <c r="N29" i="50"/>
  <c r="M29" i="50"/>
  <c r="L29" i="50"/>
  <c r="K29" i="50"/>
  <c r="K33" i="50" s="1"/>
  <c r="J29" i="50"/>
  <c r="I29" i="50"/>
  <c r="H29" i="50"/>
  <c r="G29" i="50"/>
  <c r="F29" i="50"/>
  <c r="E29" i="50"/>
  <c r="E33" i="50" s="1"/>
  <c r="Z28" i="50"/>
  <c r="Y28" i="50"/>
  <c r="X28" i="50"/>
  <c r="W28" i="50"/>
  <c r="V28" i="50"/>
  <c r="U28" i="50"/>
  <c r="U32" i="50" s="1"/>
  <c r="T28" i="50"/>
  <c r="S28" i="50"/>
  <c r="R28" i="50"/>
  <c r="Q28" i="50"/>
  <c r="P28" i="50"/>
  <c r="O28" i="50"/>
  <c r="O32" i="50" s="1"/>
  <c r="N28" i="50"/>
  <c r="M28" i="50"/>
  <c r="L28" i="50"/>
  <c r="K28" i="50"/>
  <c r="J28" i="50"/>
  <c r="I28" i="50"/>
  <c r="I32" i="50" s="1"/>
  <c r="H28" i="50"/>
  <c r="G28" i="50"/>
  <c r="F28" i="50"/>
  <c r="E28" i="50"/>
  <c r="Z27" i="50"/>
  <c r="Y27" i="50"/>
  <c r="X27" i="50"/>
  <c r="W27" i="50"/>
  <c r="V27" i="50"/>
  <c r="U27" i="50"/>
  <c r="T27" i="50"/>
  <c r="S27" i="50"/>
  <c r="S31" i="50" s="1"/>
  <c r="R27" i="50"/>
  <c r="Q27" i="50"/>
  <c r="P27" i="50"/>
  <c r="O27" i="50"/>
  <c r="N27" i="50"/>
  <c r="M27" i="50"/>
  <c r="M31" i="50" s="1"/>
  <c r="L27" i="50"/>
  <c r="K27" i="50"/>
  <c r="J27" i="50"/>
  <c r="I27" i="50"/>
  <c r="H27" i="50"/>
  <c r="G27" i="50"/>
  <c r="G31" i="50" s="1"/>
  <c r="F27" i="50"/>
  <c r="E27" i="50"/>
  <c r="Q24" i="50"/>
  <c r="E24" i="50"/>
  <c r="X22" i="50"/>
  <c r="W24" i="50" s="1"/>
  <c r="W22" i="50"/>
  <c r="W37" i="50" s="1"/>
  <c r="V22" i="50"/>
  <c r="V33" i="50" s="1"/>
  <c r="U22" i="50"/>
  <c r="U33" i="50" s="1"/>
  <c r="T22" i="50"/>
  <c r="S22" i="50"/>
  <c r="R22" i="50"/>
  <c r="Q22" i="50"/>
  <c r="Q37" i="50" s="1"/>
  <c r="P22" i="50"/>
  <c r="P33" i="50" s="1"/>
  <c r="O22" i="50"/>
  <c r="O33" i="50" s="1"/>
  <c r="N22" i="50"/>
  <c r="M22" i="50"/>
  <c r="L22" i="50"/>
  <c r="K24" i="50" s="1"/>
  <c r="K22" i="50"/>
  <c r="K37" i="50" s="1"/>
  <c r="J22" i="50"/>
  <c r="J33" i="50" s="1"/>
  <c r="I22" i="50"/>
  <c r="I37" i="50" s="1"/>
  <c r="H22" i="50"/>
  <c r="G22" i="50"/>
  <c r="F22" i="50"/>
  <c r="E22" i="50"/>
  <c r="E37" i="50" s="1"/>
  <c r="Y21" i="50"/>
  <c r="Y32" i="50" s="1"/>
  <c r="X21" i="50"/>
  <c r="W21" i="50"/>
  <c r="V21" i="50"/>
  <c r="U21" i="50"/>
  <c r="U36" i="50" s="1"/>
  <c r="T21" i="50"/>
  <c r="T32" i="50" s="1"/>
  <c r="S21" i="50"/>
  <c r="S32" i="50" s="1"/>
  <c r="R21" i="50"/>
  <c r="Q21" i="50"/>
  <c r="P21" i="50"/>
  <c r="O21" i="50"/>
  <c r="O36" i="50" s="1"/>
  <c r="N21" i="50"/>
  <c r="N32" i="50" s="1"/>
  <c r="M21" i="50"/>
  <c r="M32" i="50" s="1"/>
  <c r="L21" i="50"/>
  <c r="K21" i="50"/>
  <c r="J21" i="50"/>
  <c r="I21" i="50"/>
  <c r="I36" i="50" s="1"/>
  <c r="H21" i="50"/>
  <c r="H32" i="50" s="1"/>
  <c r="G21" i="50"/>
  <c r="G36" i="50" s="1"/>
  <c r="F21" i="50"/>
  <c r="E21" i="50"/>
  <c r="Z20" i="50"/>
  <c r="X20" i="50"/>
  <c r="X31" i="50" s="1"/>
  <c r="W20" i="50"/>
  <c r="W31" i="50" s="1"/>
  <c r="V20" i="50"/>
  <c r="U20" i="50"/>
  <c r="T20" i="50"/>
  <c r="S20" i="50"/>
  <c r="S35" i="50" s="1"/>
  <c r="R20" i="50"/>
  <c r="R31" i="50" s="1"/>
  <c r="Q20" i="50"/>
  <c r="P20" i="50"/>
  <c r="O20" i="50"/>
  <c r="N20" i="50"/>
  <c r="M20" i="50"/>
  <c r="M35" i="50" s="1"/>
  <c r="L20" i="50"/>
  <c r="L31" i="50" s="1"/>
  <c r="K20" i="50"/>
  <c r="K35" i="50" s="1"/>
  <c r="J20" i="50"/>
  <c r="I20" i="50"/>
  <c r="H20" i="50"/>
  <c r="G20" i="50"/>
  <c r="G35" i="50" s="1"/>
  <c r="F20" i="50"/>
  <c r="F31" i="50" s="1"/>
  <c r="E20" i="50"/>
  <c r="E31" i="50" s="1"/>
  <c r="Z19" i="50"/>
  <c r="Y19" i="50"/>
  <c r="Y22" i="50" s="1"/>
  <c r="Z18" i="50"/>
  <c r="Z21" i="50" s="1"/>
  <c r="Y18" i="50"/>
  <c r="Z17" i="50"/>
  <c r="Y17" i="50"/>
  <c r="Y20" i="50" s="1"/>
  <c r="Z16" i="50"/>
  <c r="Y16" i="50"/>
  <c r="Z15" i="50"/>
  <c r="Y15" i="50"/>
  <c r="Z14" i="50"/>
  <c r="Y14" i="50"/>
  <c r="Z13" i="50"/>
  <c r="Y13" i="50"/>
  <c r="Z12" i="50"/>
  <c r="Y12" i="50"/>
  <c r="Z11" i="50"/>
  <c r="Y11" i="50"/>
  <c r="Z10" i="50"/>
  <c r="Y10" i="50"/>
  <c r="Z9" i="50"/>
  <c r="Y9" i="50"/>
  <c r="Z8" i="50"/>
  <c r="Y8" i="50"/>
  <c r="Z7" i="50"/>
  <c r="Y7" i="50"/>
  <c r="Z6" i="50"/>
  <c r="Y6" i="50"/>
  <c r="Z5" i="50"/>
  <c r="Y5" i="50"/>
  <c r="U31" i="49"/>
  <c r="F42" i="49"/>
  <c r="F30" i="49"/>
  <c r="X22" i="49"/>
  <c r="W22" i="49"/>
  <c r="V22" i="49"/>
  <c r="U22" i="49"/>
  <c r="T22" i="49"/>
  <c r="S22" i="49"/>
  <c r="R22" i="49"/>
  <c r="Q22" i="49"/>
  <c r="P22" i="49"/>
  <c r="O22" i="49"/>
  <c r="N22" i="49"/>
  <c r="M22" i="49"/>
  <c r="L22" i="49"/>
  <c r="K22" i="49"/>
  <c r="J22" i="49"/>
  <c r="I22" i="49"/>
  <c r="H22" i="49"/>
  <c r="G22" i="49"/>
  <c r="F22" i="49"/>
  <c r="E22" i="49"/>
  <c r="X21" i="49"/>
  <c r="X36" i="49" s="1"/>
  <c r="W21" i="49"/>
  <c r="W48" i="49" s="1"/>
  <c r="V21" i="49"/>
  <c r="V44" i="49" s="1"/>
  <c r="U21" i="49"/>
  <c r="T21" i="49"/>
  <c r="S21" i="49"/>
  <c r="R21" i="49"/>
  <c r="R36" i="49" s="1"/>
  <c r="Q21" i="49"/>
  <c r="Q48" i="49" s="1"/>
  <c r="P21" i="49"/>
  <c r="P44" i="49" s="1"/>
  <c r="O21" i="49"/>
  <c r="N21" i="49"/>
  <c r="M21" i="49"/>
  <c r="L21" i="49"/>
  <c r="L36" i="49" s="1"/>
  <c r="K21" i="49"/>
  <c r="K48" i="49" s="1"/>
  <c r="J21" i="49"/>
  <c r="J44" i="49" s="1"/>
  <c r="I21" i="49"/>
  <c r="H21" i="49"/>
  <c r="H32" i="49" s="1"/>
  <c r="G21" i="49"/>
  <c r="F21" i="49"/>
  <c r="F36" i="49" s="1"/>
  <c r="E21" i="49"/>
  <c r="E48" i="49" s="1"/>
  <c r="X20" i="49"/>
  <c r="W20" i="49"/>
  <c r="W31" i="49" s="1"/>
  <c r="V20" i="49"/>
  <c r="U20" i="49"/>
  <c r="T20" i="49"/>
  <c r="S20" i="49"/>
  <c r="R20" i="49"/>
  <c r="Q20" i="49"/>
  <c r="Q31" i="49" s="1"/>
  <c r="P20" i="49"/>
  <c r="P31" i="49" s="1"/>
  <c r="O20" i="49"/>
  <c r="N20" i="49"/>
  <c r="M20" i="49"/>
  <c r="L20" i="49"/>
  <c r="K20" i="49"/>
  <c r="K31" i="49" s="1"/>
  <c r="J20" i="49"/>
  <c r="J31" i="49" s="1"/>
  <c r="I20" i="49"/>
  <c r="H20" i="49"/>
  <c r="G20" i="49"/>
  <c r="F20" i="49"/>
  <c r="E20" i="49"/>
  <c r="Z19" i="49"/>
  <c r="Y19" i="49"/>
  <c r="Z18" i="49"/>
  <c r="Y18" i="49"/>
  <c r="Z17" i="49"/>
  <c r="Y17" i="49"/>
  <c r="Z16" i="49"/>
  <c r="Y16" i="49"/>
  <c r="Z15" i="49"/>
  <c r="Y15" i="49"/>
  <c r="Z14" i="49"/>
  <c r="Y14" i="49"/>
  <c r="Z13" i="49"/>
  <c r="Y13" i="49"/>
  <c r="Z12" i="49"/>
  <c r="Y12" i="49"/>
  <c r="Z11" i="49"/>
  <c r="Y11" i="49"/>
  <c r="Z10" i="49"/>
  <c r="Y10" i="49"/>
  <c r="Z9" i="49"/>
  <c r="Y9" i="49"/>
  <c r="Z8" i="49"/>
  <c r="Y8" i="49"/>
  <c r="Z7" i="49"/>
  <c r="Y7" i="49"/>
  <c r="Z6" i="49"/>
  <c r="Y6" i="49"/>
  <c r="Z5" i="49"/>
  <c r="Y5" i="49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M42" i="48"/>
  <c r="L42" i="48"/>
  <c r="K42" i="48"/>
  <c r="J42" i="48"/>
  <c r="I42" i="48"/>
  <c r="H42" i="48"/>
  <c r="G42" i="48"/>
  <c r="E42" i="48"/>
  <c r="Z41" i="48"/>
  <c r="Y41" i="48"/>
  <c r="X41" i="48"/>
  <c r="W41" i="48"/>
  <c r="V41" i="48"/>
  <c r="U41" i="48"/>
  <c r="T41" i="48"/>
  <c r="S41" i="48"/>
  <c r="R41" i="48"/>
  <c r="Q41" i="48"/>
  <c r="P41" i="48"/>
  <c r="O41" i="48"/>
  <c r="N41" i="48"/>
  <c r="M41" i="48"/>
  <c r="L41" i="48"/>
  <c r="K41" i="48"/>
  <c r="J41" i="48"/>
  <c r="I41" i="48"/>
  <c r="H41" i="48"/>
  <c r="G41" i="48"/>
  <c r="F41" i="48"/>
  <c r="E41" i="48"/>
  <c r="Z40" i="48"/>
  <c r="Y40" i="48"/>
  <c r="X40" i="48"/>
  <c r="W40" i="48"/>
  <c r="V40" i="48"/>
  <c r="U40" i="48"/>
  <c r="T40" i="48"/>
  <c r="S40" i="48"/>
  <c r="R40" i="48"/>
  <c r="Q40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Z39" i="48"/>
  <c r="Y39" i="48"/>
  <c r="X39" i="48"/>
  <c r="W39" i="48"/>
  <c r="V39" i="48"/>
  <c r="U39" i="48"/>
  <c r="T39" i="48"/>
  <c r="S39" i="48"/>
  <c r="R39" i="48"/>
  <c r="Q39" i="48"/>
  <c r="P39" i="48"/>
  <c r="O39" i="48"/>
  <c r="N39" i="48"/>
  <c r="M39" i="48"/>
  <c r="L39" i="48"/>
  <c r="K39" i="48"/>
  <c r="J39" i="48"/>
  <c r="I39" i="48"/>
  <c r="H39" i="48"/>
  <c r="G39" i="48"/>
  <c r="F39" i="48"/>
  <c r="E39" i="48"/>
  <c r="Z30" i="48"/>
  <c r="Y30" i="48"/>
  <c r="X30" i="48"/>
  <c r="W30" i="48"/>
  <c r="V30" i="48"/>
  <c r="U30" i="48"/>
  <c r="T30" i="48"/>
  <c r="S30" i="48"/>
  <c r="R30" i="48"/>
  <c r="Q30" i="48"/>
  <c r="P30" i="48"/>
  <c r="O30" i="48"/>
  <c r="N30" i="48"/>
  <c r="M30" i="48"/>
  <c r="L30" i="48"/>
  <c r="K30" i="48"/>
  <c r="J30" i="48"/>
  <c r="I30" i="48"/>
  <c r="H30" i="48"/>
  <c r="G30" i="48"/>
  <c r="E30" i="48"/>
  <c r="Z29" i="48"/>
  <c r="Y29" i="48"/>
  <c r="Z28" i="48"/>
  <c r="Y28" i="48"/>
  <c r="Z27" i="48"/>
  <c r="Y27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X28" i="48"/>
  <c r="W28" i="48"/>
  <c r="V28" i="48"/>
  <c r="U28" i="48"/>
  <c r="T28" i="48"/>
  <c r="S28" i="48"/>
  <c r="R28" i="48"/>
  <c r="Q28" i="48"/>
  <c r="P28" i="48"/>
  <c r="O28" i="48"/>
  <c r="N28" i="48"/>
  <c r="M28" i="48"/>
  <c r="L28" i="48"/>
  <c r="K28" i="48"/>
  <c r="J28" i="48"/>
  <c r="I28" i="48"/>
  <c r="H28" i="48"/>
  <c r="G28" i="48"/>
  <c r="F28" i="48"/>
  <c r="E28" i="48"/>
  <c r="X27" i="48"/>
  <c r="W27" i="48"/>
  <c r="V27" i="48"/>
  <c r="U27" i="48"/>
  <c r="T27" i="48"/>
  <c r="S27" i="48"/>
  <c r="R27" i="48"/>
  <c r="Q27" i="48"/>
  <c r="P27" i="48"/>
  <c r="O27" i="48"/>
  <c r="N27" i="48"/>
  <c r="M27" i="48"/>
  <c r="L27" i="48"/>
  <c r="K27" i="48"/>
  <c r="J27" i="48"/>
  <c r="I27" i="48"/>
  <c r="H27" i="48"/>
  <c r="G27" i="48"/>
  <c r="F27" i="48"/>
  <c r="E27" i="48"/>
  <c r="F42" i="48"/>
  <c r="F30" i="48"/>
  <c r="X22" i="48"/>
  <c r="W22" i="48"/>
  <c r="W37" i="48" s="1"/>
  <c r="V22" i="48"/>
  <c r="V33" i="48" s="1"/>
  <c r="U22" i="48"/>
  <c r="U33" i="48" s="1"/>
  <c r="T22" i="48"/>
  <c r="T49" i="48" s="1"/>
  <c r="S22" i="48"/>
  <c r="S41" i="50" s="1"/>
  <c r="R22" i="48"/>
  <c r="R41" i="50" s="1"/>
  <c r="Q22" i="48"/>
  <c r="Q37" i="48" s="1"/>
  <c r="P22" i="48"/>
  <c r="P33" i="48" s="1"/>
  <c r="O22" i="48"/>
  <c r="O33" i="48" s="1"/>
  <c r="N22" i="48"/>
  <c r="N49" i="48" s="1"/>
  <c r="M22" i="48"/>
  <c r="M41" i="50" s="1"/>
  <c r="L22" i="48"/>
  <c r="L41" i="50" s="1"/>
  <c r="K22" i="48"/>
  <c r="K37" i="48" s="1"/>
  <c r="J22" i="48"/>
  <c r="J33" i="48" s="1"/>
  <c r="I22" i="48"/>
  <c r="I33" i="48" s="1"/>
  <c r="H22" i="48"/>
  <c r="H49" i="48" s="1"/>
  <c r="G22" i="48"/>
  <c r="G41" i="50" s="1"/>
  <c r="F22" i="48"/>
  <c r="E22" i="48"/>
  <c r="E37" i="48" s="1"/>
  <c r="X21" i="48"/>
  <c r="X48" i="48" s="1"/>
  <c r="W21" i="48"/>
  <c r="W44" i="48" s="1"/>
  <c r="V21" i="48"/>
  <c r="V44" i="48" s="1"/>
  <c r="U21" i="48"/>
  <c r="U36" i="48" s="1"/>
  <c r="T21" i="48"/>
  <c r="T32" i="48" s="1"/>
  <c r="S21" i="48"/>
  <c r="S32" i="48" s="1"/>
  <c r="R21" i="48"/>
  <c r="R48" i="48" s="1"/>
  <c r="Q21" i="48"/>
  <c r="Q44" i="48" s="1"/>
  <c r="P21" i="48"/>
  <c r="P44" i="48" s="1"/>
  <c r="O21" i="48"/>
  <c r="O36" i="48" s="1"/>
  <c r="N21" i="48"/>
  <c r="N32" i="48" s="1"/>
  <c r="M21" i="48"/>
  <c r="M32" i="48" s="1"/>
  <c r="L21" i="48"/>
  <c r="L48" i="48" s="1"/>
  <c r="K21" i="48"/>
  <c r="K44" i="48" s="1"/>
  <c r="J21" i="48"/>
  <c r="J44" i="48" s="1"/>
  <c r="I21" i="48"/>
  <c r="I36" i="48" s="1"/>
  <c r="H21" i="48"/>
  <c r="H32" i="48" s="1"/>
  <c r="G21" i="48"/>
  <c r="G32" i="48" s="1"/>
  <c r="F21" i="48"/>
  <c r="F48" i="48" s="1"/>
  <c r="E21" i="48"/>
  <c r="E44" i="48" s="1"/>
  <c r="X20" i="48"/>
  <c r="X39" i="50" s="1"/>
  <c r="W20" i="48"/>
  <c r="W31" i="48" s="1"/>
  <c r="V20" i="48"/>
  <c r="V47" i="48" s="1"/>
  <c r="U20" i="48"/>
  <c r="U43" i="48" s="1"/>
  <c r="T20" i="48"/>
  <c r="T43" i="48" s="1"/>
  <c r="S20" i="48"/>
  <c r="S35" i="48" s="1"/>
  <c r="R20" i="48"/>
  <c r="R39" i="50" s="1"/>
  <c r="Q20" i="48"/>
  <c r="Q31" i="48" s="1"/>
  <c r="P20" i="48"/>
  <c r="P47" i="48" s="1"/>
  <c r="O20" i="48"/>
  <c r="O43" i="48" s="1"/>
  <c r="N20" i="48"/>
  <c r="N43" i="48" s="1"/>
  <c r="M20" i="48"/>
  <c r="M35" i="48" s="1"/>
  <c r="L20" i="48"/>
  <c r="L39" i="50" s="1"/>
  <c r="L43" i="50" s="1"/>
  <c r="K20" i="48"/>
  <c r="K31" i="48" s="1"/>
  <c r="J20" i="48"/>
  <c r="J47" i="48" s="1"/>
  <c r="I20" i="48"/>
  <c r="I43" i="48" s="1"/>
  <c r="H20" i="48"/>
  <c r="H43" i="48" s="1"/>
  <c r="G20" i="48"/>
  <c r="G35" i="48" s="1"/>
  <c r="F20" i="48"/>
  <c r="F39" i="50" s="1"/>
  <c r="F43" i="50" s="1"/>
  <c r="E20" i="48"/>
  <c r="E31" i="48" s="1"/>
  <c r="Z19" i="48"/>
  <c r="Y19" i="48"/>
  <c r="Z18" i="48"/>
  <c r="Y18" i="48"/>
  <c r="Z17" i="48"/>
  <c r="Y17" i="48"/>
  <c r="Z16" i="48"/>
  <c r="Y16" i="48"/>
  <c r="Z15" i="48"/>
  <c r="Y15" i="48"/>
  <c r="Z14" i="48"/>
  <c r="Y14" i="48"/>
  <c r="Z13" i="48"/>
  <c r="Y13" i="48"/>
  <c r="Z12" i="48"/>
  <c r="Y12" i="48"/>
  <c r="Z11" i="48"/>
  <c r="Y11" i="48"/>
  <c r="Z10" i="48"/>
  <c r="Y10" i="48"/>
  <c r="Z9" i="48"/>
  <c r="Y9" i="48"/>
  <c r="Z8" i="48"/>
  <c r="Y8" i="48"/>
  <c r="Z7" i="48"/>
  <c r="Y7" i="48"/>
  <c r="Z6" i="48"/>
  <c r="Y6" i="48"/>
  <c r="Z5" i="48"/>
  <c r="Y5" i="48"/>
  <c r="Z42" i="47"/>
  <c r="X42" i="47"/>
  <c r="V42" i="47"/>
  <c r="T42" i="47"/>
  <c r="R42" i="47"/>
  <c r="P42" i="47"/>
  <c r="N42" i="47"/>
  <c r="L42" i="47"/>
  <c r="J42" i="47"/>
  <c r="H42" i="47"/>
  <c r="V41" i="47"/>
  <c r="U41" i="47"/>
  <c r="S41" i="47"/>
  <c r="P41" i="47"/>
  <c r="O41" i="47"/>
  <c r="M41" i="47"/>
  <c r="J41" i="47"/>
  <c r="I41" i="47"/>
  <c r="G41" i="47"/>
  <c r="W40" i="47"/>
  <c r="S40" i="47"/>
  <c r="Q40" i="47"/>
  <c r="M40" i="47"/>
  <c r="K40" i="47"/>
  <c r="G40" i="47"/>
  <c r="E40" i="47"/>
  <c r="W39" i="47"/>
  <c r="U39" i="47"/>
  <c r="Q39" i="47"/>
  <c r="O39" i="47"/>
  <c r="K39" i="47"/>
  <c r="I39" i="47"/>
  <c r="E39" i="47"/>
  <c r="Z30" i="47"/>
  <c r="Y30" i="47"/>
  <c r="X30" i="47"/>
  <c r="W30" i="47"/>
  <c r="V30" i="47"/>
  <c r="U30" i="47"/>
  <c r="T30" i="47"/>
  <c r="S30" i="47"/>
  <c r="R30" i="47"/>
  <c r="Q30" i="47"/>
  <c r="P30" i="47"/>
  <c r="O30" i="47"/>
  <c r="N30" i="47"/>
  <c r="M30" i="47"/>
  <c r="L30" i="47"/>
  <c r="K30" i="47"/>
  <c r="J30" i="47"/>
  <c r="I30" i="47"/>
  <c r="H30" i="47"/>
  <c r="G30" i="47"/>
  <c r="E30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Z28" i="47"/>
  <c r="Y28" i="47"/>
  <c r="X28" i="47"/>
  <c r="W28" i="47"/>
  <c r="V28" i="47"/>
  <c r="U28" i="47"/>
  <c r="T28" i="47"/>
  <c r="S28" i="47"/>
  <c r="R28" i="47"/>
  <c r="Q28" i="47"/>
  <c r="P28" i="47"/>
  <c r="O28" i="47"/>
  <c r="N28" i="47"/>
  <c r="M28" i="47"/>
  <c r="L28" i="47"/>
  <c r="K28" i="47"/>
  <c r="J28" i="47"/>
  <c r="I28" i="47"/>
  <c r="H28" i="47"/>
  <c r="G28" i="47"/>
  <c r="F28" i="47"/>
  <c r="E28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M27" i="47"/>
  <c r="L27" i="47"/>
  <c r="K27" i="47"/>
  <c r="J27" i="47"/>
  <c r="I27" i="47"/>
  <c r="H27" i="47"/>
  <c r="G27" i="47"/>
  <c r="F27" i="47"/>
  <c r="E27" i="47"/>
  <c r="F42" i="47"/>
  <c r="F30" i="47"/>
  <c r="X22" i="47"/>
  <c r="W22" i="47"/>
  <c r="V22" i="47"/>
  <c r="U22" i="47"/>
  <c r="U33" i="47" s="1"/>
  <c r="T22" i="47"/>
  <c r="S22" i="47"/>
  <c r="R22" i="47"/>
  <c r="Q24" i="47" s="1"/>
  <c r="Q22" i="47"/>
  <c r="P22" i="47"/>
  <c r="O22" i="47"/>
  <c r="O33" i="47" s="1"/>
  <c r="N22" i="47"/>
  <c r="M22" i="47"/>
  <c r="L22" i="47"/>
  <c r="K22" i="47"/>
  <c r="J22" i="47"/>
  <c r="I22" i="47"/>
  <c r="I37" i="47" s="1"/>
  <c r="H22" i="47"/>
  <c r="H33" i="47" s="1"/>
  <c r="G22" i="47"/>
  <c r="F22" i="47"/>
  <c r="F33" i="47" s="1"/>
  <c r="E22" i="47"/>
  <c r="X21" i="47"/>
  <c r="W21" i="47"/>
  <c r="W44" i="47" s="1"/>
  <c r="V21" i="47"/>
  <c r="U21" i="47"/>
  <c r="U36" i="47" s="1"/>
  <c r="T21" i="47"/>
  <c r="S21" i="47"/>
  <c r="S32" i="47" s="1"/>
  <c r="R21" i="47"/>
  <c r="Q21" i="47"/>
  <c r="Q44" i="47" s="1"/>
  <c r="P21" i="47"/>
  <c r="O21" i="47"/>
  <c r="O36" i="47" s="1"/>
  <c r="N21" i="47"/>
  <c r="M21" i="47"/>
  <c r="M36" i="47" s="1"/>
  <c r="L21" i="47"/>
  <c r="K21" i="47"/>
  <c r="K44" i="47" s="1"/>
  <c r="J21" i="47"/>
  <c r="J32" i="47" s="1"/>
  <c r="I21" i="47"/>
  <c r="I36" i="47" s="1"/>
  <c r="H21" i="47"/>
  <c r="G21" i="47"/>
  <c r="G32" i="47" s="1"/>
  <c r="F21" i="47"/>
  <c r="E21" i="47"/>
  <c r="E44" i="47" s="1"/>
  <c r="X20" i="47"/>
  <c r="W20" i="47"/>
  <c r="W31" i="47" s="1"/>
  <c r="V20" i="47"/>
  <c r="U20" i="47"/>
  <c r="T20" i="47"/>
  <c r="S20" i="47"/>
  <c r="R20" i="47"/>
  <c r="Q20" i="47"/>
  <c r="Q35" i="47" s="1"/>
  <c r="P20" i="47"/>
  <c r="O20" i="47"/>
  <c r="N20" i="47"/>
  <c r="M20" i="47"/>
  <c r="L20" i="47"/>
  <c r="K20" i="47"/>
  <c r="K31" i="47" s="1"/>
  <c r="J20" i="47"/>
  <c r="J31" i="47" s="1"/>
  <c r="I20" i="47"/>
  <c r="H20" i="47"/>
  <c r="G20" i="47"/>
  <c r="F20" i="47"/>
  <c r="E20" i="47"/>
  <c r="E31" i="47" s="1"/>
  <c r="Z19" i="47"/>
  <c r="Y19" i="47"/>
  <c r="Z18" i="47"/>
  <c r="Y18" i="47"/>
  <c r="Y21" i="47" s="1"/>
  <c r="Y32" i="47" s="1"/>
  <c r="Z17" i="47"/>
  <c r="Y17" i="47"/>
  <c r="Z16" i="47"/>
  <c r="Y16" i="47"/>
  <c r="Z15" i="47"/>
  <c r="Y15" i="47"/>
  <c r="Z14" i="47"/>
  <c r="Y14" i="47"/>
  <c r="Z13" i="47"/>
  <c r="Y13" i="47"/>
  <c r="Z12" i="47"/>
  <c r="Y12" i="47"/>
  <c r="Z11" i="47"/>
  <c r="Y11" i="47"/>
  <c r="Z10" i="47"/>
  <c r="Y10" i="47"/>
  <c r="Z9" i="47"/>
  <c r="Y9" i="47"/>
  <c r="Z8" i="47"/>
  <c r="Y8" i="47"/>
  <c r="Z7" i="47"/>
  <c r="Y7" i="47"/>
  <c r="Z6" i="47"/>
  <c r="Y6" i="47"/>
  <c r="Z5" i="47"/>
  <c r="Y5" i="47"/>
  <c r="Z42" i="46"/>
  <c r="Y42" i="46"/>
  <c r="X42" i="46"/>
  <c r="W42" i="46"/>
  <c r="V42" i="46"/>
  <c r="U42" i="46"/>
  <c r="T42" i="46"/>
  <c r="S42" i="46"/>
  <c r="R42" i="46"/>
  <c r="Q42" i="46"/>
  <c r="P42" i="46"/>
  <c r="O42" i="46"/>
  <c r="N42" i="46"/>
  <c r="M42" i="46"/>
  <c r="L42" i="46"/>
  <c r="K42" i="46"/>
  <c r="J42" i="46"/>
  <c r="I42" i="46"/>
  <c r="H42" i="46"/>
  <c r="G42" i="46"/>
  <c r="E42" i="46"/>
  <c r="Z41" i="46"/>
  <c r="Z40" i="46"/>
  <c r="Z39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M41" i="46"/>
  <c r="L41" i="46"/>
  <c r="K41" i="46"/>
  <c r="J41" i="46"/>
  <c r="I41" i="46"/>
  <c r="H41" i="46"/>
  <c r="G41" i="46"/>
  <c r="F41" i="46"/>
  <c r="E41" i="46"/>
  <c r="Y40" i="46"/>
  <c r="X40" i="46"/>
  <c r="W40" i="46"/>
  <c r="V40" i="46"/>
  <c r="U40" i="46"/>
  <c r="T40" i="46"/>
  <c r="S40" i="46"/>
  <c r="R40" i="46"/>
  <c r="Q40" i="46"/>
  <c r="P40" i="46"/>
  <c r="O40" i="46"/>
  <c r="N40" i="46"/>
  <c r="M40" i="46"/>
  <c r="L40" i="46"/>
  <c r="K40" i="46"/>
  <c r="J40" i="46"/>
  <c r="I40" i="46"/>
  <c r="H40" i="46"/>
  <c r="G40" i="46"/>
  <c r="F40" i="46"/>
  <c r="E40" i="46"/>
  <c r="Y39" i="46"/>
  <c r="X39" i="46"/>
  <c r="W39" i="46"/>
  <c r="V39" i="46"/>
  <c r="U39" i="46"/>
  <c r="T39" i="46"/>
  <c r="S39" i="46"/>
  <c r="R39" i="46"/>
  <c r="Q39" i="46"/>
  <c r="P39" i="46"/>
  <c r="O39" i="46"/>
  <c r="N39" i="46"/>
  <c r="M39" i="46"/>
  <c r="L39" i="46"/>
  <c r="K39" i="46"/>
  <c r="J39" i="46"/>
  <c r="I39" i="46"/>
  <c r="H39" i="46"/>
  <c r="G39" i="46"/>
  <c r="F39" i="46"/>
  <c r="E39" i="46"/>
  <c r="Z30" i="46"/>
  <c r="Y30" i="46"/>
  <c r="X30" i="46"/>
  <c r="W30" i="46"/>
  <c r="V30" i="46"/>
  <c r="U30" i="46"/>
  <c r="T30" i="46"/>
  <c r="S30" i="46"/>
  <c r="R30" i="46"/>
  <c r="Q30" i="46"/>
  <c r="P30" i="46"/>
  <c r="O30" i="46"/>
  <c r="N30" i="46"/>
  <c r="M30" i="46"/>
  <c r="L30" i="46"/>
  <c r="K30" i="46"/>
  <c r="J30" i="46"/>
  <c r="I30" i="46"/>
  <c r="H30" i="46"/>
  <c r="G30" i="46"/>
  <c r="E30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Z28" i="46"/>
  <c r="Y28" i="46"/>
  <c r="X28" i="46"/>
  <c r="W28" i="46"/>
  <c r="V28" i="46"/>
  <c r="U28" i="46"/>
  <c r="T28" i="46"/>
  <c r="S28" i="46"/>
  <c r="R28" i="46"/>
  <c r="Q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Z27" i="46"/>
  <c r="Y27" i="46"/>
  <c r="X27" i="46"/>
  <c r="W27" i="46"/>
  <c r="V27" i="46"/>
  <c r="U27" i="46"/>
  <c r="T27" i="46"/>
  <c r="S27" i="46"/>
  <c r="R27" i="46"/>
  <c r="Q27" i="46"/>
  <c r="P27" i="46"/>
  <c r="O27" i="46"/>
  <c r="N27" i="46"/>
  <c r="M27" i="46"/>
  <c r="L27" i="46"/>
  <c r="K27" i="46"/>
  <c r="J27" i="46"/>
  <c r="I27" i="46"/>
  <c r="H27" i="46"/>
  <c r="G27" i="46"/>
  <c r="F27" i="46"/>
  <c r="E27" i="46"/>
  <c r="W43" i="46"/>
  <c r="F42" i="46"/>
  <c r="F30" i="46"/>
  <c r="X22" i="46"/>
  <c r="X41" i="47" s="1"/>
  <c r="W22" i="46"/>
  <c r="W37" i="46" s="1"/>
  <c r="V22" i="46"/>
  <c r="U22" i="46"/>
  <c r="U33" i="46" s="1"/>
  <c r="T22" i="46"/>
  <c r="T49" i="46" s="1"/>
  <c r="S22" i="46"/>
  <c r="S45" i="46" s="1"/>
  <c r="R22" i="46"/>
  <c r="R45" i="46" s="1"/>
  <c r="Q22" i="46"/>
  <c r="Q37" i="46" s="1"/>
  <c r="P22" i="46"/>
  <c r="O22" i="46"/>
  <c r="O33" i="46" s="1"/>
  <c r="N22" i="46"/>
  <c r="N49" i="46" s="1"/>
  <c r="M22" i="46"/>
  <c r="M45" i="46" s="1"/>
  <c r="L22" i="46"/>
  <c r="L41" i="47" s="1"/>
  <c r="L49" i="47" s="1"/>
  <c r="K22" i="46"/>
  <c r="K37" i="46" s="1"/>
  <c r="J22" i="46"/>
  <c r="I22" i="46"/>
  <c r="I33" i="46" s="1"/>
  <c r="H22" i="46"/>
  <c r="H49" i="46" s="1"/>
  <c r="G22" i="46"/>
  <c r="G45" i="46" s="1"/>
  <c r="F22" i="46"/>
  <c r="F45" i="46" s="1"/>
  <c r="E22" i="46"/>
  <c r="E37" i="46" s="1"/>
  <c r="X21" i="46"/>
  <c r="X40" i="47" s="1"/>
  <c r="W21" i="46"/>
  <c r="W44" i="46" s="1"/>
  <c r="V21" i="46"/>
  <c r="V44" i="46" s="1"/>
  <c r="U21" i="46"/>
  <c r="U40" i="47" s="1"/>
  <c r="T21" i="46"/>
  <c r="T40" i="47" s="1"/>
  <c r="S21" i="46"/>
  <c r="S32" i="46" s="1"/>
  <c r="R21" i="46"/>
  <c r="R40" i="47" s="1"/>
  <c r="Q21" i="46"/>
  <c r="Q44" i="46" s="1"/>
  <c r="P21" i="46"/>
  <c r="P44" i="46" s="1"/>
  <c r="O21" i="46"/>
  <c r="O40" i="47" s="1"/>
  <c r="N21" i="46"/>
  <c r="N40" i="47" s="1"/>
  <c r="N48" i="47" s="1"/>
  <c r="M21" i="46"/>
  <c r="M32" i="46" s="1"/>
  <c r="L21" i="46"/>
  <c r="L40" i="47" s="1"/>
  <c r="K21" i="46"/>
  <c r="K44" i="46" s="1"/>
  <c r="J21" i="46"/>
  <c r="J44" i="46" s="1"/>
  <c r="I21" i="46"/>
  <c r="I40" i="47" s="1"/>
  <c r="H21" i="46"/>
  <c r="H40" i="47" s="1"/>
  <c r="G21" i="46"/>
  <c r="G32" i="46" s="1"/>
  <c r="F21" i="46"/>
  <c r="F40" i="47" s="1"/>
  <c r="E21" i="46"/>
  <c r="E44" i="46" s="1"/>
  <c r="X20" i="46"/>
  <c r="X39" i="47" s="1"/>
  <c r="W20" i="46"/>
  <c r="W31" i="46" s="1"/>
  <c r="V20" i="46"/>
  <c r="V47" i="46" s="1"/>
  <c r="U20" i="46"/>
  <c r="U43" i="46" s="1"/>
  <c r="T20" i="46"/>
  <c r="T43" i="46" s="1"/>
  <c r="S20" i="46"/>
  <c r="S39" i="47" s="1"/>
  <c r="S43" i="47" s="1"/>
  <c r="R20" i="46"/>
  <c r="R39" i="47" s="1"/>
  <c r="R47" i="47" s="1"/>
  <c r="Q20" i="46"/>
  <c r="Q31" i="46" s="1"/>
  <c r="P20" i="46"/>
  <c r="P39" i="47" s="1"/>
  <c r="O20" i="46"/>
  <c r="N20" i="46"/>
  <c r="N43" i="46" s="1"/>
  <c r="M20" i="46"/>
  <c r="M39" i="47" s="1"/>
  <c r="M43" i="47" s="1"/>
  <c r="L20" i="46"/>
  <c r="L39" i="47" s="1"/>
  <c r="K20" i="46"/>
  <c r="K31" i="46" s="1"/>
  <c r="J20" i="46"/>
  <c r="J47" i="46" s="1"/>
  <c r="I20" i="46"/>
  <c r="I43" i="46" s="1"/>
  <c r="H20" i="46"/>
  <c r="H43" i="46" s="1"/>
  <c r="G20" i="46"/>
  <c r="G39" i="47" s="1"/>
  <c r="F20" i="46"/>
  <c r="F47" i="46" s="1"/>
  <c r="E20" i="46"/>
  <c r="E31" i="46" s="1"/>
  <c r="Z19" i="46"/>
  <c r="Y19" i="46"/>
  <c r="Z18" i="46"/>
  <c r="Y18" i="46"/>
  <c r="Z17" i="46"/>
  <c r="Y17" i="46"/>
  <c r="Z16" i="46"/>
  <c r="Y16" i="46"/>
  <c r="Z15" i="46"/>
  <c r="Y15" i="46"/>
  <c r="Z14" i="46"/>
  <c r="Y14" i="46"/>
  <c r="Z13" i="46"/>
  <c r="Y13" i="46"/>
  <c r="Z12" i="46"/>
  <c r="Y12" i="46"/>
  <c r="Z11" i="46"/>
  <c r="Y11" i="46"/>
  <c r="Z10" i="46"/>
  <c r="Y10" i="46"/>
  <c r="Z9" i="46"/>
  <c r="Y9" i="46"/>
  <c r="Z8" i="46"/>
  <c r="Y8" i="46"/>
  <c r="Z7" i="46"/>
  <c r="Y7" i="46"/>
  <c r="Z6" i="46"/>
  <c r="Y6" i="46"/>
  <c r="Z5" i="46"/>
  <c r="Y5" i="46"/>
  <c r="Z22" i="43"/>
  <c r="N43" i="51" l="1"/>
  <c r="T43" i="51"/>
  <c r="Q43" i="51"/>
  <c r="U43" i="51"/>
  <c r="J43" i="51"/>
  <c r="K43" i="51"/>
  <c r="W43" i="51"/>
  <c r="G43" i="51"/>
  <c r="M43" i="51"/>
  <c r="L48" i="51"/>
  <c r="R48" i="51"/>
  <c r="X48" i="51"/>
  <c r="H49" i="51"/>
  <c r="N49" i="51"/>
  <c r="T49" i="51"/>
  <c r="E44" i="51"/>
  <c r="K44" i="51"/>
  <c r="Q44" i="51"/>
  <c r="W44" i="51"/>
  <c r="J44" i="51"/>
  <c r="P44" i="51"/>
  <c r="V44" i="51"/>
  <c r="G35" i="51"/>
  <c r="M35" i="51"/>
  <c r="S35" i="51"/>
  <c r="AG15" i="52"/>
  <c r="Y45" i="52"/>
  <c r="M25" i="52"/>
  <c r="Y49" i="52"/>
  <c r="Y33" i="52"/>
  <c r="Y37" i="52"/>
  <c r="AF17" i="52"/>
  <c r="AF19" i="52" s="1"/>
  <c r="Z49" i="52"/>
  <c r="Z33" i="52"/>
  <c r="Z37" i="52"/>
  <c r="AG17" i="52"/>
  <c r="AG19" i="52" s="1"/>
  <c r="Z45" i="52"/>
  <c r="Y24" i="52"/>
  <c r="AE17" i="52"/>
  <c r="Y32" i="52"/>
  <c r="Y36" i="52"/>
  <c r="Y44" i="52"/>
  <c r="Y48" i="52"/>
  <c r="Z32" i="52"/>
  <c r="Z36" i="52"/>
  <c r="Z44" i="52"/>
  <c r="Z48" i="52"/>
  <c r="K23" i="52"/>
  <c r="W23" i="52"/>
  <c r="M24" i="52"/>
  <c r="O25" i="52"/>
  <c r="G31" i="52"/>
  <c r="M31" i="52"/>
  <c r="S31" i="52"/>
  <c r="Y31" i="52"/>
  <c r="I32" i="52"/>
  <c r="O32" i="52"/>
  <c r="U32" i="52"/>
  <c r="E33" i="52"/>
  <c r="K33" i="52"/>
  <c r="Q33" i="52"/>
  <c r="W33" i="52"/>
  <c r="U34" i="52"/>
  <c r="H35" i="52"/>
  <c r="N35" i="52"/>
  <c r="T35" i="52"/>
  <c r="Z35" i="52"/>
  <c r="J36" i="52"/>
  <c r="P36" i="52"/>
  <c r="V36" i="52"/>
  <c r="F37" i="52"/>
  <c r="L37" i="52"/>
  <c r="R37" i="52"/>
  <c r="X37" i="52"/>
  <c r="J43" i="52"/>
  <c r="P43" i="52"/>
  <c r="V43" i="52"/>
  <c r="F44" i="52"/>
  <c r="L44" i="52"/>
  <c r="R44" i="52"/>
  <c r="X44" i="52"/>
  <c r="H45" i="52"/>
  <c r="N45" i="52"/>
  <c r="T45" i="52"/>
  <c r="E47" i="52"/>
  <c r="K47" i="52"/>
  <c r="Q47" i="52"/>
  <c r="W47" i="52"/>
  <c r="G48" i="52"/>
  <c r="M48" i="52"/>
  <c r="S48" i="52"/>
  <c r="I49" i="52"/>
  <c r="O49" i="52"/>
  <c r="U49" i="52"/>
  <c r="AG14" i="52"/>
  <c r="AH14" i="52" s="1"/>
  <c r="AH5" i="52"/>
  <c r="M23" i="52"/>
  <c r="Y23" i="52"/>
  <c r="O24" i="52"/>
  <c r="E25" i="52"/>
  <c r="Q25" i="52"/>
  <c r="H31" i="52"/>
  <c r="N31" i="52"/>
  <c r="T31" i="52"/>
  <c r="Z31" i="52"/>
  <c r="J32" i="52"/>
  <c r="P32" i="52"/>
  <c r="V32" i="52"/>
  <c r="F33" i="52"/>
  <c r="L33" i="52"/>
  <c r="R33" i="52"/>
  <c r="X33" i="52"/>
  <c r="I35" i="52"/>
  <c r="O35" i="52"/>
  <c r="U35" i="52"/>
  <c r="E36" i="52"/>
  <c r="K36" i="52"/>
  <c r="Q36" i="52"/>
  <c r="W36" i="52"/>
  <c r="G37" i="52"/>
  <c r="M37" i="52"/>
  <c r="S37" i="52"/>
  <c r="E43" i="52"/>
  <c r="K43" i="52"/>
  <c r="Q43" i="52"/>
  <c r="W43" i="52"/>
  <c r="G44" i="52"/>
  <c r="M44" i="52"/>
  <c r="S44" i="52"/>
  <c r="I45" i="52"/>
  <c r="O45" i="52"/>
  <c r="U45" i="52"/>
  <c r="F47" i="52"/>
  <c r="L47" i="52"/>
  <c r="R47" i="52"/>
  <c r="X47" i="52"/>
  <c r="H48" i="52"/>
  <c r="N48" i="52"/>
  <c r="T48" i="52"/>
  <c r="J49" i="52"/>
  <c r="P49" i="52"/>
  <c r="V49" i="52"/>
  <c r="O23" i="52"/>
  <c r="E24" i="52"/>
  <c r="Q24" i="52"/>
  <c r="G25" i="52"/>
  <c r="S25" i="52"/>
  <c r="I31" i="52"/>
  <c r="O31" i="52"/>
  <c r="U31" i="52"/>
  <c r="E32" i="52"/>
  <c r="K32" i="52"/>
  <c r="Q32" i="52"/>
  <c r="W32" i="52"/>
  <c r="G33" i="52"/>
  <c r="M33" i="52"/>
  <c r="S33" i="52"/>
  <c r="J35" i="52"/>
  <c r="P35" i="52"/>
  <c r="V35" i="52"/>
  <c r="F36" i="52"/>
  <c r="L36" i="52"/>
  <c r="R36" i="52"/>
  <c r="X36" i="52"/>
  <c r="H37" i="52"/>
  <c r="N37" i="52"/>
  <c r="T37" i="52"/>
  <c r="F43" i="52"/>
  <c r="L43" i="52"/>
  <c r="R43" i="52"/>
  <c r="X43" i="52"/>
  <c r="H44" i="52"/>
  <c r="N44" i="52"/>
  <c r="T44" i="52"/>
  <c r="J45" i="52"/>
  <c r="P45" i="52"/>
  <c r="V45" i="52"/>
  <c r="G47" i="52"/>
  <c r="M47" i="52"/>
  <c r="S47" i="52"/>
  <c r="Y47" i="52"/>
  <c r="I48" i="52"/>
  <c r="O48" i="52"/>
  <c r="U48" i="52"/>
  <c r="E49" i="52"/>
  <c r="K49" i="52"/>
  <c r="Q49" i="52"/>
  <c r="W49" i="52"/>
  <c r="E23" i="52"/>
  <c r="Q23" i="52"/>
  <c r="G24" i="52"/>
  <c r="S24" i="52"/>
  <c r="I25" i="52"/>
  <c r="U25" i="52"/>
  <c r="J31" i="52"/>
  <c r="P31" i="52"/>
  <c r="V31" i="52"/>
  <c r="F32" i="52"/>
  <c r="L32" i="52"/>
  <c r="R32" i="52"/>
  <c r="E35" i="52"/>
  <c r="K35" i="52"/>
  <c r="Q35" i="52"/>
  <c r="W35" i="52"/>
  <c r="G36" i="52"/>
  <c r="M36" i="52"/>
  <c r="S36" i="52"/>
  <c r="I37" i="52"/>
  <c r="O37" i="52"/>
  <c r="U37" i="52"/>
  <c r="G43" i="52"/>
  <c r="M43" i="52"/>
  <c r="S43" i="52"/>
  <c r="Y43" i="52"/>
  <c r="I44" i="52"/>
  <c r="O44" i="52"/>
  <c r="U44" i="52"/>
  <c r="E45" i="52"/>
  <c r="K45" i="52"/>
  <c r="Q45" i="52"/>
  <c r="W45" i="52"/>
  <c r="H47" i="52"/>
  <c r="N47" i="52"/>
  <c r="T47" i="52"/>
  <c r="Z47" i="52"/>
  <c r="J48" i="52"/>
  <c r="P48" i="52"/>
  <c r="V48" i="52"/>
  <c r="F49" i="52"/>
  <c r="L49" i="52"/>
  <c r="R49" i="52"/>
  <c r="X49" i="52"/>
  <c r="G23" i="52"/>
  <c r="S23" i="52"/>
  <c r="I24" i="52"/>
  <c r="U24" i="52"/>
  <c r="K25" i="52"/>
  <c r="W25" i="52"/>
  <c r="L45" i="52"/>
  <c r="X45" i="52"/>
  <c r="I47" i="52"/>
  <c r="O47" i="52"/>
  <c r="U47" i="52"/>
  <c r="E48" i="52"/>
  <c r="K48" i="52"/>
  <c r="Q48" i="52"/>
  <c r="W48" i="52"/>
  <c r="G49" i="52"/>
  <c r="I23" i="52"/>
  <c r="I39" i="50"/>
  <c r="U39" i="50"/>
  <c r="AG5" i="51"/>
  <c r="AH5" i="51" s="1"/>
  <c r="AG14" i="51"/>
  <c r="AH14" i="51" s="1"/>
  <c r="AD6" i="51"/>
  <c r="O39" i="50"/>
  <c r="K41" i="50"/>
  <c r="K49" i="50" s="1"/>
  <c r="AG7" i="51"/>
  <c r="AH7" i="51" s="1"/>
  <c r="AG10" i="51"/>
  <c r="AH10" i="51" s="1"/>
  <c r="AG13" i="51"/>
  <c r="AH13" i="51" s="1"/>
  <c r="N39" i="50"/>
  <c r="I31" i="48"/>
  <c r="H39" i="50"/>
  <c r="T39" i="50"/>
  <c r="Q41" i="50"/>
  <c r="Q23" i="50" s="1"/>
  <c r="AD9" i="51"/>
  <c r="U48" i="51"/>
  <c r="AE7" i="51"/>
  <c r="AE11" i="51"/>
  <c r="AD12" i="51"/>
  <c r="F36" i="51"/>
  <c r="AE8" i="51"/>
  <c r="E24" i="51"/>
  <c r="AD5" i="51"/>
  <c r="AE9" i="51"/>
  <c r="AE12" i="51"/>
  <c r="AE5" i="51"/>
  <c r="AG6" i="51"/>
  <c r="AD8" i="51"/>
  <c r="AG9" i="51"/>
  <c r="AH9" i="51" s="1"/>
  <c r="AD11" i="51"/>
  <c r="AG12" i="51"/>
  <c r="AH12" i="51" s="1"/>
  <c r="AD14" i="51"/>
  <c r="AE14" i="51"/>
  <c r="F44" i="51"/>
  <c r="U23" i="51"/>
  <c r="F48" i="51"/>
  <c r="AE6" i="51"/>
  <c r="AD7" i="51"/>
  <c r="AG8" i="51"/>
  <c r="AH8" i="51" s="1"/>
  <c r="AD10" i="51"/>
  <c r="AG11" i="51"/>
  <c r="AH11" i="51" s="1"/>
  <c r="AD13" i="51"/>
  <c r="U36" i="51"/>
  <c r="U32" i="51"/>
  <c r="U44" i="51"/>
  <c r="T47" i="51"/>
  <c r="Q45" i="51"/>
  <c r="W45" i="51"/>
  <c r="Y21" i="51"/>
  <c r="L32" i="51"/>
  <c r="R32" i="51"/>
  <c r="W42" i="49"/>
  <c r="R47" i="50"/>
  <c r="R43" i="50"/>
  <c r="X47" i="50"/>
  <c r="X43" i="50"/>
  <c r="I40" i="50"/>
  <c r="O40" i="50"/>
  <c r="U40" i="50"/>
  <c r="P40" i="50"/>
  <c r="F45" i="50"/>
  <c r="K40" i="50"/>
  <c r="K44" i="50" s="1"/>
  <c r="G47" i="48"/>
  <c r="P44" i="50"/>
  <c r="G45" i="50"/>
  <c r="M45" i="50"/>
  <c r="S45" i="50"/>
  <c r="J39" i="50"/>
  <c r="J47" i="50" s="1"/>
  <c r="P39" i="50"/>
  <c r="P47" i="50" s="1"/>
  <c r="V39" i="50"/>
  <c r="V47" i="50" s="1"/>
  <c r="F40" i="50"/>
  <c r="F44" i="50" s="1"/>
  <c r="L40" i="50"/>
  <c r="L44" i="50" s="1"/>
  <c r="R40" i="50"/>
  <c r="R48" i="50" s="1"/>
  <c r="X40" i="50"/>
  <c r="X44" i="50" s="1"/>
  <c r="H41" i="50"/>
  <c r="H45" i="50" s="1"/>
  <c r="N41" i="50"/>
  <c r="N45" i="50" s="1"/>
  <c r="T41" i="50"/>
  <c r="T45" i="50" s="1"/>
  <c r="G43" i="50"/>
  <c r="E45" i="50"/>
  <c r="W45" i="50"/>
  <c r="H49" i="50"/>
  <c r="N49" i="50"/>
  <c r="T49" i="50"/>
  <c r="E39" i="50"/>
  <c r="K39" i="50"/>
  <c r="K47" i="50" s="1"/>
  <c r="Q39" i="50"/>
  <c r="W39" i="50"/>
  <c r="W43" i="50" s="1"/>
  <c r="G40" i="50"/>
  <c r="G48" i="50" s="1"/>
  <c r="M40" i="50"/>
  <c r="M48" i="50" s="1"/>
  <c r="S40" i="50"/>
  <c r="S48" i="50" s="1"/>
  <c r="I41" i="50"/>
  <c r="I45" i="50" s="1"/>
  <c r="O41" i="50"/>
  <c r="O23" i="50" s="1"/>
  <c r="U41" i="50"/>
  <c r="U49" i="50" s="1"/>
  <c r="J40" i="50"/>
  <c r="J48" i="50" s="1"/>
  <c r="V40" i="50"/>
  <c r="V44" i="50" s="1"/>
  <c r="R45" i="50"/>
  <c r="E40" i="50"/>
  <c r="E48" i="50" s="1"/>
  <c r="Q40" i="50"/>
  <c r="Q48" i="50" s="1"/>
  <c r="W40" i="50"/>
  <c r="W44" i="50" s="1"/>
  <c r="H47" i="50"/>
  <c r="N43" i="50"/>
  <c r="T47" i="50"/>
  <c r="E44" i="50"/>
  <c r="Q44" i="50"/>
  <c r="E24" i="48"/>
  <c r="K24" i="48"/>
  <c r="W24" i="48"/>
  <c r="I43" i="50"/>
  <c r="O43" i="50"/>
  <c r="U43" i="50"/>
  <c r="F48" i="50"/>
  <c r="L48" i="50"/>
  <c r="H40" i="50"/>
  <c r="N40" i="50"/>
  <c r="T40" i="50"/>
  <c r="J41" i="50"/>
  <c r="P41" i="50"/>
  <c r="V41" i="50"/>
  <c r="V45" i="50" s="1"/>
  <c r="M43" i="50"/>
  <c r="K45" i="50"/>
  <c r="J47" i="51"/>
  <c r="P47" i="51"/>
  <c r="V47" i="51"/>
  <c r="F45" i="51"/>
  <c r="R45" i="51"/>
  <c r="F31" i="51"/>
  <c r="L31" i="51"/>
  <c r="R31" i="51"/>
  <c r="X31" i="51"/>
  <c r="J33" i="51"/>
  <c r="P33" i="51"/>
  <c r="V33" i="51"/>
  <c r="H32" i="51"/>
  <c r="N32" i="51"/>
  <c r="T32" i="51"/>
  <c r="I36" i="51"/>
  <c r="O36" i="51"/>
  <c r="G24" i="51"/>
  <c r="Y20" i="51"/>
  <c r="Y43" i="51" s="1"/>
  <c r="K24" i="51"/>
  <c r="W24" i="51"/>
  <c r="T33" i="51"/>
  <c r="K45" i="51"/>
  <c r="J48" i="51"/>
  <c r="Z20" i="51"/>
  <c r="V48" i="51"/>
  <c r="Z21" i="51"/>
  <c r="Z48" i="51" s="1"/>
  <c r="Q24" i="51"/>
  <c r="J31" i="51"/>
  <c r="X32" i="51"/>
  <c r="O44" i="51"/>
  <c r="H47" i="51"/>
  <c r="F49" i="51"/>
  <c r="P48" i="51"/>
  <c r="Y22" i="51"/>
  <c r="E25" i="51" s="1"/>
  <c r="S24" i="51"/>
  <c r="P31" i="51"/>
  <c r="H33" i="51"/>
  <c r="N47" i="51"/>
  <c r="Z22" i="51"/>
  <c r="V31" i="51"/>
  <c r="N33" i="51"/>
  <c r="E45" i="51"/>
  <c r="Y47" i="51"/>
  <c r="G36" i="51"/>
  <c r="U37" i="51"/>
  <c r="K23" i="51"/>
  <c r="W23" i="51"/>
  <c r="M24" i="51"/>
  <c r="G31" i="51"/>
  <c r="M31" i="51"/>
  <c r="S31" i="51"/>
  <c r="I32" i="51"/>
  <c r="O32" i="51"/>
  <c r="E33" i="51"/>
  <c r="K33" i="51"/>
  <c r="Q33" i="51"/>
  <c r="W33" i="51"/>
  <c r="H35" i="51"/>
  <c r="N35" i="51"/>
  <c r="T35" i="51"/>
  <c r="J36" i="51"/>
  <c r="P36" i="51"/>
  <c r="V36" i="51"/>
  <c r="F37" i="51"/>
  <c r="L37" i="51"/>
  <c r="R37" i="51"/>
  <c r="X37" i="51"/>
  <c r="L44" i="51"/>
  <c r="R44" i="51"/>
  <c r="X44" i="51"/>
  <c r="H45" i="51"/>
  <c r="N45" i="51"/>
  <c r="T45" i="51"/>
  <c r="E47" i="51"/>
  <c r="K47" i="51"/>
  <c r="Q47" i="51"/>
  <c r="W47" i="51"/>
  <c r="G48" i="51"/>
  <c r="M48" i="51"/>
  <c r="S48" i="51"/>
  <c r="I49" i="51"/>
  <c r="O49" i="51"/>
  <c r="U49" i="51"/>
  <c r="Q23" i="51"/>
  <c r="Q35" i="51"/>
  <c r="M23" i="51"/>
  <c r="O24" i="51"/>
  <c r="H31" i="51"/>
  <c r="N31" i="51"/>
  <c r="T31" i="51"/>
  <c r="J32" i="51"/>
  <c r="P32" i="51"/>
  <c r="V32" i="51"/>
  <c r="F33" i="51"/>
  <c r="L33" i="51"/>
  <c r="R33" i="51"/>
  <c r="X33" i="51"/>
  <c r="I35" i="51"/>
  <c r="O35" i="51"/>
  <c r="U35" i="51"/>
  <c r="E36" i="51"/>
  <c r="K36" i="51"/>
  <c r="Q36" i="51"/>
  <c r="W36" i="51"/>
  <c r="G37" i="51"/>
  <c r="M37" i="51"/>
  <c r="S37" i="51"/>
  <c r="E43" i="51"/>
  <c r="G44" i="51"/>
  <c r="M44" i="51"/>
  <c r="S44" i="51"/>
  <c r="I45" i="51"/>
  <c r="O45" i="51"/>
  <c r="U45" i="51"/>
  <c r="F47" i="51"/>
  <c r="L47" i="51"/>
  <c r="R47" i="51"/>
  <c r="X47" i="51"/>
  <c r="H48" i="51"/>
  <c r="N48" i="51"/>
  <c r="T48" i="51"/>
  <c r="J49" i="51"/>
  <c r="P49" i="51"/>
  <c r="V49" i="51"/>
  <c r="W35" i="51"/>
  <c r="I37" i="51"/>
  <c r="O23" i="51"/>
  <c r="I31" i="51"/>
  <c r="O31" i="51"/>
  <c r="U31" i="51"/>
  <c r="E32" i="51"/>
  <c r="K32" i="51"/>
  <c r="Q32" i="51"/>
  <c r="W32" i="51"/>
  <c r="G33" i="51"/>
  <c r="M33" i="51"/>
  <c r="S33" i="51"/>
  <c r="J35" i="51"/>
  <c r="P35" i="51"/>
  <c r="V35" i="51"/>
  <c r="L36" i="51"/>
  <c r="R36" i="51"/>
  <c r="X36" i="51"/>
  <c r="H37" i="51"/>
  <c r="N37" i="51"/>
  <c r="T37" i="51"/>
  <c r="F43" i="51"/>
  <c r="H44" i="51"/>
  <c r="N44" i="51"/>
  <c r="T44" i="51"/>
  <c r="J45" i="51"/>
  <c r="P45" i="51"/>
  <c r="V45" i="51"/>
  <c r="G47" i="51"/>
  <c r="M47" i="51"/>
  <c r="S47" i="51"/>
  <c r="I48" i="51"/>
  <c r="O48" i="51"/>
  <c r="E49" i="51"/>
  <c r="K49" i="51"/>
  <c r="Q49" i="51"/>
  <c r="W49" i="51"/>
  <c r="X49" i="51"/>
  <c r="E23" i="51"/>
  <c r="E35" i="51"/>
  <c r="K35" i="51"/>
  <c r="S36" i="51"/>
  <c r="O37" i="51"/>
  <c r="G23" i="51"/>
  <c r="S23" i="51"/>
  <c r="I24" i="51"/>
  <c r="U24" i="51"/>
  <c r="M32" i="51"/>
  <c r="I33" i="51"/>
  <c r="F35" i="51"/>
  <c r="L35" i="51"/>
  <c r="R35" i="51"/>
  <c r="X35" i="51"/>
  <c r="H36" i="51"/>
  <c r="N36" i="51"/>
  <c r="T36" i="51"/>
  <c r="J37" i="51"/>
  <c r="P37" i="51"/>
  <c r="V37" i="51"/>
  <c r="L45" i="51"/>
  <c r="X45" i="51"/>
  <c r="I47" i="51"/>
  <c r="O47" i="51"/>
  <c r="U47" i="51"/>
  <c r="E48" i="51"/>
  <c r="K48" i="51"/>
  <c r="Q48" i="51"/>
  <c r="W48" i="51"/>
  <c r="G49" i="51"/>
  <c r="M49" i="51"/>
  <c r="S49" i="51"/>
  <c r="I23" i="51"/>
  <c r="I47" i="49"/>
  <c r="O47" i="49"/>
  <c r="U47" i="49"/>
  <c r="H43" i="49"/>
  <c r="N43" i="49"/>
  <c r="T43" i="49"/>
  <c r="F31" i="49"/>
  <c r="Z32" i="50"/>
  <c r="Z36" i="50"/>
  <c r="Y33" i="50"/>
  <c r="S25" i="50"/>
  <c r="G25" i="50"/>
  <c r="Y37" i="50"/>
  <c r="Q25" i="50"/>
  <c r="E25" i="50"/>
  <c r="O25" i="50"/>
  <c r="X36" i="50"/>
  <c r="X32" i="50"/>
  <c r="Z22" i="50"/>
  <c r="J31" i="50"/>
  <c r="J35" i="50"/>
  <c r="J43" i="50"/>
  <c r="Y35" i="50"/>
  <c r="Y31" i="50"/>
  <c r="R36" i="50"/>
  <c r="T35" i="50"/>
  <c r="J36" i="50"/>
  <c r="F37" i="50"/>
  <c r="R44" i="50"/>
  <c r="H37" i="50"/>
  <c r="M24" i="50"/>
  <c r="H35" i="50"/>
  <c r="N35" i="50"/>
  <c r="Z35" i="50"/>
  <c r="P36" i="50"/>
  <c r="V36" i="50"/>
  <c r="L37" i="50"/>
  <c r="R37" i="50"/>
  <c r="X37" i="50"/>
  <c r="E47" i="50"/>
  <c r="Q47" i="50"/>
  <c r="W47" i="50"/>
  <c r="O49" i="50"/>
  <c r="M23" i="50"/>
  <c r="O24" i="50"/>
  <c r="H31" i="50"/>
  <c r="N31" i="50"/>
  <c r="T31" i="50"/>
  <c r="Z31" i="50"/>
  <c r="J32" i="50"/>
  <c r="P32" i="50"/>
  <c r="V32" i="50"/>
  <c r="F33" i="50"/>
  <c r="L33" i="50"/>
  <c r="R33" i="50"/>
  <c r="X33" i="50"/>
  <c r="W34" i="50"/>
  <c r="I35" i="50"/>
  <c r="O35" i="50"/>
  <c r="U35" i="50"/>
  <c r="E36" i="50"/>
  <c r="K36" i="50"/>
  <c r="Q36" i="50"/>
  <c r="W36" i="50"/>
  <c r="G37" i="50"/>
  <c r="M37" i="50"/>
  <c r="S37" i="50"/>
  <c r="E43" i="50"/>
  <c r="K43" i="50"/>
  <c r="Q43" i="50"/>
  <c r="M44" i="50"/>
  <c r="S44" i="50"/>
  <c r="O45" i="50"/>
  <c r="U45" i="50"/>
  <c r="F47" i="50"/>
  <c r="L47" i="50"/>
  <c r="V49" i="50"/>
  <c r="W49" i="50"/>
  <c r="F36" i="50"/>
  <c r="T37" i="50"/>
  <c r="G24" i="50"/>
  <c r="U25" i="50"/>
  <c r="P31" i="50"/>
  <c r="N33" i="50"/>
  <c r="M36" i="50"/>
  <c r="X49" i="50"/>
  <c r="V35" i="50"/>
  <c r="L36" i="50"/>
  <c r="N37" i="50"/>
  <c r="E23" i="50"/>
  <c r="S24" i="50"/>
  <c r="V31" i="50"/>
  <c r="L32" i="50"/>
  <c r="T33" i="50"/>
  <c r="E35" i="50"/>
  <c r="Q35" i="50"/>
  <c r="W35" i="50"/>
  <c r="S36" i="50"/>
  <c r="Y36" i="50"/>
  <c r="O37" i="50"/>
  <c r="U37" i="50"/>
  <c r="N47" i="50"/>
  <c r="P48" i="50"/>
  <c r="F49" i="50"/>
  <c r="R49" i="50"/>
  <c r="G23" i="50"/>
  <c r="S23" i="50"/>
  <c r="I24" i="50"/>
  <c r="U24" i="50"/>
  <c r="K25" i="50"/>
  <c r="W25" i="50"/>
  <c r="K31" i="50"/>
  <c r="Q31" i="50"/>
  <c r="G32" i="50"/>
  <c r="I33" i="50"/>
  <c r="F35" i="50"/>
  <c r="L35" i="50"/>
  <c r="R35" i="50"/>
  <c r="X35" i="50"/>
  <c r="H36" i="50"/>
  <c r="N36" i="50"/>
  <c r="T36" i="50"/>
  <c r="J37" i="50"/>
  <c r="P37" i="50"/>
  <c r="V37" i="50"/>
  <c r="H43" i="50"/>
  <c r="T43" i="50"/>
  <c r="J44" i="50"/>
  <c r="L45" i="50"/>
  <c r="X45" i="50"/>
  <c r="I47" i="50"/>
  <c r="O47" i="50"/>
  <c r="U47" i="50"/>
  <c r="K48" i="50"/>
  <c r="G49" i="50"/>
  <c r="M49" i="50"/>
  <c r="S49" i="50"/>
  <c r="P35" i="50"/>
  <c r="I25" i="50"/>
  <c r="F32" i="50"/>
  <c r="R32" i="50"/>
  <c r="H33" i="50"/>
  <c r="L49" i="50"/>
  <c r="I23" i="50"/>
  <c r="M25" i="50"/>
  <c r="I31" i="49"/>
  <c r="O31" i="49"/>
  <c r="F45" i="49"/>
  <c r="L45" i="49"/>
  <c r="R45" i="49"/>
  <c r="G49" i="49"/>
  <c r="M49" i="49"/>
  <c r="S49" i="49"/>
  <c r="X45" i="49"/>
  <c r="G31" i="49"/>
  <c r="E37" i="49"/>
  <c r="K37" i="49"/>
  <c r="Q37" i="49"/>
  <c r="L31" i="49"/>
  <c r="R31" i="49"/>
  <c r="X31" i="49"/>
  <c r="S31" i="49"/>
  <c r="M31" i="49"/>
  <c r="P33" i="49"/>
  <c r="S24" i="49"/>
  <c r="T31" i="49"/>
  <c r="E23" i="49"/>
  <c r="O43" i="49"/>
  <c r="Y21" i="49"/>
  <c r="Y32" i="49" s="1"/>
  <c r="P48" i="49"/>
  <c r="V31" i="49"/>
  <c r="L49" i="49"/>
  <c r="G45" i="49"/>
  <c r="P47" i="49"/>
  <c r="H31" i="49"/>
  <c r="N31" i="49"/>
  <c r="M35" i="49"/>
  <c r="S35" i="49"/>
  <c r="F35" i="49"/>
  <c r="L35" i="49"/>
  <c r="R35" i="49"/>
  <c r="X35" i="49"/>
  <c r="J35" i="49"/>
  <c r="P35" i="49"/>
  <c r="V35" i="49"/>
  <c r="H37" i="49"/>
  <c r="N37" i="49"/>
  <c r="T37" i="49"/>
  <c r="I36" i="49"/>
  <c r="U36" i="49"/>
  <c r="J37" i="49"/>
  <c r="P37" i="49"/>
  <c r="V37" i="49"/>
  <c r="H36" i="49"/>
  <c r="N36" i="49"/>
  <c r="T36" i="49"/>
  <c r="G24" i="49"/>
  <c r="J32" i="49"/>
  <c r="P32" i="49"/>
  <c r="V32" i="49"/>
  <c r="F33" i="49"/>
  <c r="L33" i="49"/>
  <c r="R33" i="49"/>
  <c r="X33" i="49"/>
  <c r="J33" i="49"/>
  <c r="I43" i="49"/>
  <c r="W44" i="49"/>
  <c r="N47" i="49"/>
  <c r="L48" i="49"/>
  <c r="H49" i="49"/>
  <c r="W24" i="49"/>
  <c r="F32" i="49"/>
  <c r="X32" i="49"/>
  <c r="H33" i="49"/>
  <c r="N33" i="49"/>
  <c r="T33" i="49"/>
  <c r="L32" i="49"/>
  <c r="V33" i="49"/>
  <c r="U43" i="49"/>
  <c r="M45" i="49"/>
  <c r="T47" i="49"/>
  <c r="R48" i="49"/>
  <c r="N49" i="49"/>
  <c r="Z22" i="49"/>
  <c r="Z37" i="49" s="1"/>
  <c r="N32" i="49"/>
  <c r="E44" i="49"/>
  <c r="S45" i="49"/>
  <c r="V47" i="49"/>
  <c r="V48" i="49"/>
  <c r="R49" i="49"/>
  <c r="Y20" i="49"/>
  <c r="Y47" i="49" s="1"/>
  <c r="R32" i="49"/>
  <c r="Q23" i="49"/>
  <c r="Q34" i="49" s="1"/>
  <c r="K44" i="49"/>
  <c r="H47" i="49"/>
  <c r="F48" i="49"/>
  <c r="X48" i="49"/>
  <c r="T49" i="49"/>
  <c r="Z21" i="49"/>
  <c r="Z32" i="49" s="1"/>
  <c r="Z20" i="49"/>
  <c r="Z31" i="49" s="1"/>
  <c r="I23" i="49"/>
  <c r="T32" i="49"/>
  <c r="Q44" i="49"/>
  <c r="J47" i="49"/>
  <c r="J48" i="49"/>
  <c r="F49" i="49"/>
  <c r="X49" i="49"/>
  <c r="I33" i="49"/>
  <c r="I37" i="49"/>
  <c r="I45" i="49"/>
  <c r="I49" i="49"/>
  <c r="U33" i="49"/>
  <c r="U37" i="49"/>
  <c r="U45" i="49"/>
  <c r="U49" i="49"/>
  <c r="G23" i="49"/>
  <c r="G43" i="49"/>
  <c r="G47" i="49"/>
  <c r="M43" i="49"/>
  <c r="M47" i="49"/>
  <c r="M23" i="49"/>
  <c r="S23" i="49"/>
  <c r="S43" i="49"/>
  <c r="S47" i="49"/>
  <c r="G35" i="49"/>
  <c r="M32" i="49"/>
  <c r="M36" i="49"/>
  <c r="M44" i="49"/>
  <c r="M48" i="49"/>
  <c r="U23" i="49"/>
  <c r="Y22" i="49"/>
  <c r="K25" i="49" s="1"/>
  <c r="Z45" i="49"/>
  <c r="G32" i="49"/>
  <c r="G36" i="49"/>
  <c r="G44" i="49"/>
  <c r="G48" i="49"/>
  <c r="E31" i="49"/>
  <c r="E35" i="49"/>
  <c r="E43" i="49"/>
  <c r="E47" i="49"/>
  <c r="K35" i="49"/>
  <c r="K43" i="49"/>
  <c r="K47" i="49"/>
  <c r="K23" i="49"/>
  <c r="Q35" i="49"/>
  <c r="Q43" i="49"/>
  <c r="Q47" i="49"/>
  <c r="W35" i="49"/>
  <c r="W43" i="49"/>
  <c r="W47" i="49"/>
  <c r="W23" i="49"/>
  <c r="E45" i="49"/>
  <c r="E49" i="49"/>
  <c r="E33" i="49"/>
  <c r="K45" i="49"/>
  <c r="K49" i="49"/>
  <c r="K33" i="49"/>
  <c r="Q45" i="49"/>
  <c r="Q49" i="49"/>
  <c r="Q33" i="49"/>
  <c r="W45" i="49"/>
  <c r="W49" i="49"/>
  <c r="W33" i="49"/>
  <c r="W37" i="49"/>
  <c r="O33" i="49"/>
  <c r="O37" i="49"/>
  <c r="O45" i="49"/>
  <c r="O24" i="49"/>
  <c r="O49" i="49"/>
  <c r="S32" i="49"/>
  <c r="S36" i="49"/>
  <c r="S44" i="49"/>
  <c r="S48" i="49"/>
  <c r="I44" i="49"/>
  <c r="I48" i="49"/>
  <c r="I32" i="49"/>
  <c r="O44" i="49"/>
  <c r="O48" i="49"/>
  <c r="O32" i="49"/>
  <c r="U44" i="49"/>
  <c r="U48" i="49"/>
  <c r="U32" i="49"/>
  <c r="K24" i="49"/>
  <c r="O36" i="49"/>
  <c r="M24" i="49"/>
  <c r="H35" i="49"/>
  <c r="N35" i="49"/>
  <c r="T35" i="49"/>
  <c r="J36" i="49"/>
  <c r="P36" i="49"/>
  <c r="V36" i="49"/>
  <c r="F37" i="49"/>
  <c r="L37" i="49"/>
  <c r="R37" i="49"/>
  <c r="X37" i="49"/>
  <c r="J43" i="49"/>
  <c r="P43" i="49"/>
  <c r="V43" i="49"/>
  <c r="F44" i="49"/>
  <c r="L44" i="49"/>
  <c r="R44" i="49"/>
  <c r="X44" i="49"/>
  <c r="H45" i="49"/>
  <c r="N45" i="49"/>
  <c r="T45" i="49"/>
  <c r="F47" i="49"/>
  <c r="L47" i="49"/>
  <c r="R47" i="49"/>
  <c r="X47" i="49"/>
  <c r="H48" i="49"/>
  <c r="N48" i="49"/>
  <c r="T48" i="49"/>
  <c r="J49" i="49"/>
  <c r="P49" i="49"/>
  <c r="V49" i="49"/>
  <c r="I35" i="49"/>
  <c r="O35" i="49"/>
  <c r="U35" i="49"/>
  <c r="E36" i="49"/>
  <c r="K36" i="49"/>
  <c r="Q36" i="49"/>
  <c r="W36" i="49"/>
  <c r="G37" i="49"/>
  <c r="M37" i="49"/>
  <c r="S37" i="49"/>
  <c r="O23" i="49"/>
  <c r="E24" i="49"/>
  <c r="Q24" i="49"/>
  <c r="E32" i="49"/>
  <c r="K32" i="49"/>
  <c r="Q32" i="49"/>
  <c r="W32" i="49"/>
  <c r="G33" i="49"/>
  <c r="M33" i="49"/>
  <c r="S33" i="49"/>
  <c r="F43" i="49"/>
  <c r="L43" i="49"/>
  <c r="R43" i="49"/>
  <c r="X43" i="49"/>
  <c r="H44" i="49"/>
  <c r="N44" i="49"/>
  <c r="T44" i="49"/>
  <c r="J45" i="49"/>
  <c r="P45" i="49"/>
  <c r="V45" i="49"/>
  <c r="I24" i="49"/>
  <c r="U24" i="49"/>
  <c r="W32" i="48"/>
  <c r="H44" i="48"/>
  <c r="F45" i="48"/>
  <c r="R45" i="48"/>
  <c r="G45" i="48"/>
  <c r="M45" i="48"/>
  <c r="S45" i="48"/>
  <c r="F31" i="48"/>
  <c r="L31" i="48"/>
  <c r="R31" i="48"/>
  <c r="X31" i="48"/>
  <c r="Z22" i="48"/>
  <c r="K32" i="48"/>
  <c r="R43" i="48"/>
  <c r="P45" i="48"/>
  <c r="O48" i="48"/>
  <c r="Y20" i="48"/>
  <c r="O23" i="48"/>
  <c r="Q32" i="48"/>
  <c r="X43" i="48"/>
  <c r="V45" i="48"/>
  <c r="U48" i="48"/>
  <c r="E49" i="48"/>
  <c r="Y21" i="48"/>
  <c r="Q24" i="48"/>
  <c r="O31" i="48"/>
  <c r="G33" i="48"/>
  <c r="N44" i="48"/>
  <c r="M47" i="48"/>
  <c r="K49" i="48"/>
  <c r="Z21" i="48"/>
  <c r="Z48" i="48" s="1"/>
  <c r="U31" i="48"/>
  <c r="M33" i="48"/>
  <c r="F43" i="48"/>
  <c r="T44" i="48"/>
  <c r="S47" i="48"/>
  <c r="Q49" i="48"/>
  <c r="Z20" i="48"/>
  <c r="Y22" i="48"/>
  <c r="Y41" i="50" s="1"/>
  <c r="Y45" i="50" s="1"/>
  <c r="E32" i="48"/>
  <c r="S33" i="48"/>
  <c r="L43" i="48"/>
  <c r="J45" i="48"/>
  <c r="I48" i="48"/>
  <c r="W49" i="48"/>
  <c r="F36" i="48"/>
  <c r="K23" i="48"/>
  <c r="K42" i="50" s="1"/>
  <c r="W23" i="48"/>
  <c r="W42" i="50" s="1"/>
  <c r="W46" i="50" s="1"/>
  <c r="M24" i="48"/>
  <c r="G31" i="48"/>
  <c r="M31" i="48"/>
  <c r="S31" i="48"/>
  <c r="I32" i="48"/>
  <c r="O32" i="48"/>
  <c r="U32" i="48"/>
  <c r="E33" i="48"/>
  <c r="K33" i="48"/>
  <c r="Q33" i="48"/>
  <c r="W33" i="48"/>
  <c r="H35" i="48"/>
  <c r="N35" i="48"/>
  <c r="T35" i="48"/>
  <c r="J36" i="48"/>
  <c r="P36" i="48"/>
  <c r="V36" i="48"/>
  <c r="F37" i="48"/>
  <c r="L37" i="48"/>
  <c r="R37" i="48"/>
  <c r="X37" i="48"/>
  <c r="J43" i="48"/>
  <c r="P43" i="48"/>
  <c r="V43" i="48"/>
  <c r="F44" i="48"/>
  <c r="L44" i="48"/>
  <c r="R44" i="48"/>
  <c r="X44" i="48"/>
  <c r="H45" i="48"/>
  <c r="N45" i="48"/>
  <c r="T45" i="48"/>
  <c r="E47" i="48"/>
  <c r="K47" i="48"/>
  <c r="Q47" i="48"/>
  <c r="W47" i="48"/>
  <c r="G48" i="48"/>
  <c r="M48" i="48"/>
  <c r="S48" i="48"/>
  <c r="I49" i="48"/>
  <c r="O49" i="48"/>
  <c r="U49" i="48"/>
  <c r="M23" i="48"/>
  <c r="M42" i="50" s="1"/>
  <c r="O24" i="48"/>
  <c r="H31" i="48"/>
  <c r="N31" i="48"/>
  <c r="T31" i="48"/>
  <c r="J32" i="48"/>
  <c r="P32" i="48"/>
  <c r="V32" i="48"/>
  <c r="F33" i="48"/>
  <c r="L33" i="48"/>
  <c r="R33" i="48"/>
  <c r="X33" i="48"/>
  <c r="I35" i="48"/>
  <c r="O35" i="48"/>
  <c r="U35" i="48"/>
  <c r="E36" i="48"/>
  <c r="K36" i="48"/>
  <c r="Q36" i="48"/>
  <c r="W36" i="48"/>
  <c r="G37" i="48"/>
  <c r="M37" i="48"/>
  <c r="S37" i="48"/>
  <c r="E43" i="48"/>
  <c r="K43" i="48"/>
  <c r="Q43" i="48"/>
  <c r="W43" i="48"/>
  <c r="G44" i="48"/>
  <c r="M44" i="48"/>
  <c r="S44" i="48"/>
  <c r="I45" i="48"/>
  <c r="O45" i="48"/>
  <c r="U45" i="48"/>
  <c r="F47" i="48"/>
  <c r="L47" i="48"/>
  <c r="R47" i="48"/>
  <c r="X47" i="48"/>
  <c r="H48" i="48"/>
  <c r="N48" i="48"/>
  <c r="T48" i="48"/>
  <c r="J49" i="48"/>
  <c r="P49" i="48"/>
  <c r="V49" i="48"/>
  <c r="J35" i="48"/>
  <c r="V35" i="48"/>
  <c r="L36" i="48"/>
  <c r="R36" i="48"/>
  <c r="X36" i="48"/>
  <c r="H37" i="48"/>
  <c r="N37" i="48"/>
  <c r="T37" i="48"/>
  <c r="E23" i="48"/>
  <c r="E42" i="50" s="1"/>
  <c r="Q23" i="48"/>
  <c r="Q42" i="50" s="1"/>
  <c r="G24" i="48"/>
  <c r="S24" i="48"/>
  <c r="I25" i="48"/>
  <c r="J31" i="48"/>
  <c r="P31" i="48"/>
  <c r="V31" i="48"/>
  <c r="F32" i="48"/>
  <c r="L32" i="48"/>
  <c r="R32" i="48"/>
  <c r="X32" i="48"/>
  <c r="H33" i="48"/>
  <c r="N33" i="48"/>
  <c r="T33" i="48"/>
  <c r="E35" i="48"/>
  <c r="K35" i="48"/>
  <c r="Q35" i="48"/>
  <c r="W35" i="48"/>
  <c r="G36" i="48"/>
  <c r="M36" i="48"/>
  <c r="S36" i="48"/>
  <c r="I37" i="48"/>
  <c r="O37" i="48"/>
  <c r="U37" i="48"/>
  <c r="G43" i="48"/>
  <c r="M43" i="48"/>
  <c r="S43" i="48"/>
  <c r="I44" i="48"/>
  <c r="O44" i="48"/>
  <c r="U44" i="48"/>
  <c r="E45" i="48"/>
  <c r="K45" i="48"/>
  <c r="Q45" i="48"/>
  <c r="W45" i="48"/>
  <c r="H47" i="48"/>
  <c r="N47" i="48"/>
  <c r="T47" i="48"/>
  <c r="J48" i="48"/>
  <c r="P48" i="48"/>
  <c r="V48" i="48"/>
  <c r="F49" i="48"/>
  <c r="L49" i="48"/>
  <c r="R49" i="48"/>
  <c r="X49" i="48"/>
  <c r="P35" i="48"/>
  <c r="G23" i="48"/>
  <c r="G42" i="50" s="1"/>
  <c r="S23" i="48"/>
  <c r="S42" i="50" s="1"/>
  <c r="I24" i="48"/>
  <c r="U24" i="48"/>
  <c r="F35" i="48"/>
  <c r="L35" i="48"/>
  <c r="R35" i="48"/>
  <c r="X35" i="48"/>
  <c r="H36" i="48"/>
  <c r="N36" i="48"/>
  <c r="T36" i="48"/>
  <c r="J37" i="48"/>
  <c r="P37" i="48"/>
  <c r="V37" i="48"/>
  <c r="L45" i="48"/>
  <c r="X45" i="48"/>
  <c r="I47" i="48"/>
  <c r="O47" i="48"/>
  <c r="U47" i="48"/>
  <c r="E48" i="48"/>
  <c r="K48" i="48"/>
  <c r="Q48" i="48"/>
  <c r="W48" i="48"/>
  <c r="G49" i="48"/>
  <c r="M49" i="48"/>
  <c r="S49" i="48"/>
  <c r="I23" i="48"/>
  <c r="I42" i="50" s="1"/>
  <c r="U23" i="48"/>
  <c r="U42" i="50" s="1"/>
  <c r="X33" i="47"/>
  <c r="T49" i="47"/>
  <c r="F48" i="47"/>
  <c r="L48" i="47"/>
  <c r="R48" i="47"/>
  <c r="X48" i="47"/>
  <c r="J39" i="47"/>
  <c r="V39" i="47"/>
  <c r="H41" i="47"/>
  <c r="H49" i="47" s="1"/>
  <c r="N41" i="47"/>
  <c r="N49" i="47" s="1"/>
  <c r="T41" i="47"/>
  <c r="J47" i="47"/>
  <c r="P47" i="47"/>
  <c r="V47" i="47"/>
  <c r="F39" i="47"/>
  <c r="F47" i="47" s="1"/>
  <c r="O24" i="46"/>
  <c r="F45" i="47"/>
  <c r="L45" i="47"/>
  <c r="X45" i="47"/>
  <c r="E41" i="47"/>
  <c r="E23" i="47" s="1"/>
  <c r="K41" i="47"/>
  <c r="K45" i="47" s="1"/>
  <c r="Q41" i="47"/>
  <c r="Q45" i="47" s="1"/>
  <c r="W41" i="47"/>
  <c r="W45" i="47" s="1"/>
  <c r="P44" i="47"/>
  <c r="V44" i="47"/>
  <c r="G45" i="47"/>
  <c r="M45" i="47"/>
  <c r="S45" i="47"/>
  <c r="H39" i="47"/>
  <c r="N39" i="47"/>
  <c r="T39" i="47"/>
  <c r="T43" i="47" s="1"/>
  <c r="J40" i="47"/>
  <c r="J44" i="47" s="1"/>
  <c r="P40" i="47"/>
  <c r="P48" i="47" s="1"/>
  <c r="V40" i="47"/>
  <c r="F41" i="47"/>
  <c r="R41" i="47"/>
  <c r="R45" i="47" s="1"/>
  <c r="H43" i="47"/>
  <c r="N43" i="47"/>
  <c r="I43" i="47"/>
  <c r="O43" i="47"/>
  <c r="U43" i="47"/>
  <c r="R31" i="47"/>
  <c r="M35" i="47"/>
  <c r="P33" i="47"/>
  <c r="V33" i="47"/>
  <c r="H32" i="47"/>
  <c r="N32" i="47"/>
  <c r="T32" i="47"/>
  <c r="E37" i="47"/>
  <c r="K37" i="47"/>
  <c r="Q37" i="47"/>
  <c r="W37" i="47"/>
  <c r="X31" i="47"/>
  <c r="L31" i="47"/>
  <c r="G35" i="47"/>
  <c r="F31" i="47"/>
  <c r="S35" i="47"/>
  <c r="J33" i="47"/>
  <c r="L32" i="47"/>
  <c r="O24" i="47"/>
  <c r="H31" i="47"/>
  <c r="F32" i="47"/>
  <c r="X32" i="47"/>
  <c r="T33" i="47"/>
  <c r="G43" i="47"/>
  <c r="E45" i="47"/>
  <c r="L47" i="47"/>
  <c r="J49" i="47"/>
  <c r="P49" i="47"/>
  <c r="N47" i="47"/>
  <c r="Z22" i="47"/>
  <c r="Z33" i="47" s="1"/>
  <c r="P31" i="47"/>
  <c r="P32" i="47"/>
  <c r="L33" i="47"/>
  <c r="I44" i="47"/>
  <c r="T47" i="47"/>
  <c r="T48" i="47"/>
  <c r="Z21" i="47"/>
  <c r="Z32" i="47" s="1"/>
  <c r="N31" i="47"/>
  <c r="Y20" i="47"/>
  <c r="Y35" i="47" s="1"/>
  <c r="T31" i="47"/>
  <c r="R32" i="47"/>
  <c r="N33" i="47"/>
  <c r="O44" i="47"/>
  <c r="X47" i="47"/>
  <c r="V48" i="47"/>
  <c r="V49" i="47"/>
  <c r="Y22" i="47"/>
  <c r="Z20" i="47"/>
  <c r="Z31" i="47" s="1"/>
  <c r="E24" i="47"/>
  <c r="V31" i="47"/>
  <c r="V32" i="47"/>
  <c r="R33" i="47"/>
  <c r="U44" i="47"/>
  <c r="H47" i="47"/>
  <c r="H48" i="47"/>
  <c r="F49" i="47"/>
  <c r="X49" i="47"/>
  <c r="Y37" i="47"/>
  <c r="Q25" i="47"/>
  <c r="Y31" i="47"/>
  <c r="M23" i="47"/>
  <c r="Q23" i="47"/>
  <c r="S24" i="47"/>
  <c r="K35" i="47"/>
  <c r="G36" i="47"/>
  <c r="Y36" i="47"/>
  <c r="U37" i="47"/>
  <c r="W23" i="47"/>
  <c r="M24" i="47"/>
  <c r="G31" i="47"/>
  <c r="M31" i="47"/>
  <c r="S31" i="47"/>
  <c r="I32" i="47"/>
  <c r="O32" i="47"/>
  <c r="U32" i="47"/>
  <c r="E33" i="47"/>
  <c r="K33" i="47"/>
  <c r="Q33" i="47"/>
  <c r="W33" i="47"/>
  <c r="H35" i="47"/>
  <c r="N35" i="47"/>
  <c r="T35" i="47"/>
  <c r="J36" i="47"/>
  <c r="P36" i="47"/>
  <c r="V36" i="47"/>
  <c r="F37" i="47"/>
  <c r="L37" i="47"/>
  <c r="R37" i="47"/>
  <c r="X37" i="47"/>
  <c r="J43" i="47"/>
  <c r="P43" i="47"/>
  <c r="V43" i="47"/>
  <c r="F44" i="47"/>
  <c r="L44" i="47"/>
  <c r="R44" i="47"/>
  <c r="X44" i="47"/>
  <c r="T45" i="47"/>
  <c r="E47" i="47"/>
  <c r="K47" i="47"/>
  <c r="Q47" i="47"/>
  <c r="W47" i="47"/>
  <c r="G48" i="47"/>
  <c r="M48" i="47"/>
  <c r="S48" i="47"/>
  <c r="I49" i="47"/>
  <c r="O49" i="47"/>
  <c r="U49" i="47"/>
  <c r="O35" i="47"/>
  <c r="E36" i="47"/>
  <c r="Q36" i="47"/>
  <c r="M37" i="47"/>
  <c r="E43" i="47"/>
  <c r="Q43" i="47"/>
  <c r="G44" i="47"/>
  <c r="S44" i="47"/>
  <c r="I45" i="47"/>
  <c r="U45" i="47"/>
  <c r="I35" i="47"/>
  <c r="U35" i="47"/>
  <c r="K36" i="47"/>
  <c r="W36" i="47"/>
  <c r="G37" i="47"/>
  <c r="S37" i="47"/>
  <c r="K43" i="47"/>
  <c r="W43" i="47"/>
  <c r="M44" i="47"/>
  <c r="O45" i="47"/>
  <c r="O23" i="47"/>
  <c r="I31" i="47"/>
  <c r="O31" i="47"/>
  <c r="U31" i="47"/>
  <c r="E32" i="47"/>
  <c r="K32" i="47"/>
  <c r="Q32" i="47"/>
  <c r="W32" i="47"/>
  <c r="G33" i="47"/>
  <c r="M33" i="47"/>
  <c r="S33" i="47"/>
  <c r="J35" i="47"/>
  <c r="P35" i="47"/>
  <c r="V35" i="47"/>
  <c r="F36" i="47"/>
  <c r="L36" i="47"/>
  <c r="R36" i="47"/>
  <c r="X36" i="47"/>
  <c r="H37" i="47"/>
  <c r="N37" i="47"/>
  <c r="T37" i="47"/>
  <c r="F43" i="47"/>
  <c r="L43" i="47"/>
  <c r="R43" i="47"/>
  <c r="X43" i="47"/>
  <c r="H44" i="47"/>
  <c r="N44" i="47"/>
  <c r="T44" i="47"/>
  <c r="J45" i="47"/>
  <c r="P45" i="47"/>
  <c r="V45" i="47"/>
  <c r="G47" i="47"/>
  <c r="M47" i="47"/>
  <c r="S47" i="47"/>
  <c r="I48" i="47"/>
  <c r="O48" i="47"/>
  <c r="U48" i="47"/>
  <c r="Q49" i="47"/>
  <c r="E35" i="47"/>
  <c r="W35" i="47"/>
  <c r="S36" i="47"/>
  <c r="O37" i="47"/>
  <c r="G23" i="47"/>
  <c r="S23" i="47"/>
  <c r="I24" i="47"/>
  <c r="U24" i="47"/>
  <c r="K25" i="47"/>
  <c r="W25" i="47"/>
  <c r="Q31" i="47"/>
  <c r="M32" i="47"/>
  <c r="I33" i="47"/>
  <c r="F35" i="47"/>
  <c r="L35" i="47"/>
  <c r="R35" i="47"/>
  <c r="X35" i="47"/>
  <c r="H36" i="47"/>
  <c r="N36" i="47"/>
  <c r="T36" i="47"/>
  <c r="J37" i="47"/>
  <c r="P37" i="47"/>
  <c r="V37" i="47"/>
  <c r="I47" i="47"/>
  <c r="O47" i="47"/>
  <c r="U47" i="47"/>
  <c r="E48" i="47"/>
  <c r="K48" i="47"/>
  <c r="Q48" i="47"/>
  <c r="W48" i="47"/>
  <c r="G49" i="47"/>
  <c r="M49" i="47"/>
  <c r="S49" i="47"/>
  <c r="G24" i="47"/>
  <c r="I23" i="47"/>
  <c r="U23" i="47"/>
  <c r="K24" i="47"/>
  <c r="W24" i="47"/>
  <c r="M25" i="47"/>
  <c r="H31" i="46"/>
  <c r="U45" i="46"/>
  <c r="V32" i="46"/>
  <c r="N48" i="46"/>
  <c r="O43" i="46"/>
  <c r="P47" i="46"/>
  <c r="F48" i="46"/>
  <c r="L48" i="46"/>
  <c r="R48" i="46"/>
  <c r="X48" i="46"/>
  <c r="H32" i="46"/>
  <c r="T32" i="46"/>
  <c r="I36" i="46"/>
  <c r="O36" i="46"/>
  <c r="U36" i="46"/>
  <c r="F31" i="46"/>
  <c r="L31" i="46"/>
  <c r="R31" i="46"/>
  <c r="X31" i="46"/>
  <c r="G35" i="46"/>
  <c r="M35" i="46"/>
  <c r="S35" i="46"/>
  <c r="J33" i="46"/>
  <c r="P33" i="46"/>
  <c r="V33" i="46"/>
  <c r="N32" i="46"/>
  <c r="K24" i="46"/>
  <c r="G44" i="46"/>
  <c r="Z21" i="46"/>
  <c r="P32" i="46"/>
  <c r="Q43" i="46"/>
  <c r="O45" i="46"/>
  <c r="H48" i="46"/>
  <c r="N31" i="46"/>
  <c r="L33" i="46"/>
  <c r="M44" i="46"/>
  <c r="L47" i="46"/>
  <c r="J49" i="46"/>
  <c r="Z22" i="46"/>
  <c r="F33" i="46"/>
  <c r="Z20" i="46"/>
  <c r="T31" i="46"/>
  <c r="R33" i="46"/>
  <c r="E43" i="46"/>
  <c r="S44" i="46"/>
  <c r="R47" i="46"/>
  <c r="P49" i="46"/>
  <c r="Y22" i="46"/>
  <c r="W24" i="46"/>
  <c r="T48" i="46"/>
  <c r="Y20" i="46"/>
  <c r="Y43" i="46" s="1"/>
  <c r="Y21" i="46"/>
  <c r="J32" i="46"/>
  <c r="X33" i="46"/>
  <c r="K43" i="46"/>
  <c r="I45" i="46"/>
  <c r="X47" i="46"/>
  <c r="V49" i="46"/>
  <c r="Z33" i="46"/>
  <c r="Z37" i="46"/>
  <c r="Y47" i="46"/>
  <c r="Y44" i="46"/>
  <c r="Z32" i="46"/>
  <c r="O35" i="46"/>
  <c r="Q36" i="46"/>
  <c r="G37" i="46"/>
  <c r="S37" i="46"/>
  <c r="K23" i="46"/>
  <c r="K42" i="47" s="1"/>
  <c r="W23" i="46"/>
  <c r="W42" i="47" s="1"/>
  <c r="M24" i="46"/>
  <c r="G31" i="46"/>
  <c r="M31" i="46"/>
  <c r="S31" i="46"/>
  <c r="I32" i="46"/>
  <c r="O32" i="46"/>
  <c r="U32" i="46"/>
  <c r="E33" i="46"/>
  <c r="K33" i="46"/>
  <c r="Q33" i="46"/>
  <c r="W33" i="46"/>
  <c r="H35" i="46"/>
  <c r="N35" i="46"/>
  <c r="T35" i="46"/>
  <c r="J36" i="46"/>
  <c r="P36" i="46"/>
  <c r="V36" i="46"/>
  <c r="F37" i="46"/>
  <c r="L37" i="46"/>
  <c r="R37" i="46"/>
  <c r="X37" i="46"/>
  <c r="J43" i="46"/>
  <c r="P43" i="46"/>
  <c r="V43" i="46"/>
  <c r="F44" i="46"/>
  <c r="L44" i="46"/>
  <c r="R44" i="46"/>
  <c r="X44" i="46"/>
  <c r="H45" i="46"/>
  <c r="N45" i="46"/>
  <c r="T45" i="46"/>
  <c r="E47" i="46"/>
  <c r="K47" i="46"/>
  <c r="Q47" i="46"/>
  <c r="W47" i="46"/>
  <c r="G48" i="46"/>
  <c r="M48" i="46"/>
  <c r="S48" i="46"/>
  <c r="I49" i="46"/>
  <c r="O49" i="46"/>
  <c r="U49" i="46"/>
  <c r="U35" i="46"/>
  <c r="W36" i="46"/>
  <c r="O23" i="46"/>
  <c r="O42" i="47" s="1"/>
  <c r="E24" i="46"/>
  <c r="Q24" i="46"/>
  <c r="I31" i="46"/>
  <c r="O31" i="46"/>
  <c r="U31" i="46"/>
  <c r="E32" i="46"/>
  <c r="K32" i="46"/>
  <c r="Q32" i="46"/>
  <c r="W32" i="46"/>
  <c r="G33" i="46"/>
  <c r="M33" i="46"/>
  <c r="S33" i="46"/>
  <c r="J35" i="46"/>
  <c r="P35" i="46"/>
  <c r="V35" i="46"/>
  <c r="F36" i="46"/>
  <c r="L36" i="46"/>
  <c r="R36" i="46"/>
  <c r="X36" i="46"/>
  <c r="H37" i="46"/>
  <c r="N37" i="46"/>
  <c r="T37" i="46"/>
  <c r="F43" i="46"/>
  <c r="L43" i="46"/>
  <c r="R43" i="46"/>
  <c r="X43" i="46"/>
  <c r="H44" i="46"/>
  <c r="N44" i="46"/>
  <c r="T44" i="46"/>
  <c r="J45" i="46"/>
  <c r="P45" i="46"/>
  <c r="V45" i="46"/>
  <c r="G47" i="46"/>
  <c r="M47" i="46"/>
  <c r="S47" i="46"/>
  <c r="I48" i="46"/>
  <c r="O48" i="46"/>
  <c r="U48" i="46"/>
  <c r="E49" i="46"/>
  <c r="K49" i="46"/>
  <c r="Q49" i="46"/>
  <c r="W49" i="46"/>
  <c r="M23" i="46"/>
  <c r="M42" i="47" s="1"/>
  <c r="K36" i="46"/>
  <c r="E23" i="46"/>
  <c r="E42" i="47" s="1"/>
  <c r="Q23" i="46"/>
  <c r="Q42" i="47" s="1"/>
  <c r="G24" i="46"/>
  <c r="S24" i="46"/>
  <c r="J31" i="46"/>
  <c r="P31" i="46"/>
  <c r="V31" i="46"/>
  <c r="F32" i="46"/>
  <c r="L32" i="46"/>
  <c r="R32" i="46"/>
  <c r="X32" i="46"/>
  <c r="H33" i="46"/>
  <c r="N33" i="46"/>
  <c r="T33" i="46"/>
  <c r="E35" i="46"/>
  <c r="K35" i="46"/>
  <c r="Q35" i="46"/>
  <c r="W35" i="46"/>
  <c r="G36" i="46"/>
  <c r="M36" i="46"/>
  <c r="S36" i="46"/>
  <c r="I37" i="46"/>
  <c r="O37" i="46"/>
  <c r="U37" i="46"/>
  <c r="G43" i="46"/>
  <c r="M43" i="46"/>
  <c r="S43" i="46"/>
  <c r="I44" i="46"/>
  <c r="O44" i="46"/>
  <c r="U44" i="46"/>
  <c r="E45" i="46"/>
  <c r="K45" i="46"/>
  <c r="Q45" i="46"/>
  <c r="W45" i="46"/>
  <c r="H47" i="46"/>
  <c r="N47" i="46"/>
  <c r="T47" i="46"/>
  <c r="J48" i="46"/>
  <c r="P48" i="46"/>
  <c r="V48" i="46"/>
  <c r="F49" i="46"/>
  <c r="L49" i="46"/>
  <c r="R49" i="46"/>
  <c r="X49" i="46"/>
  <c r="I35" i="46"/>
  <c r="G23" i="46"/>
  <c r="G42" i="47" s="1"/>
  <c r="S23" i="46"/>
  <c r="S42" i="47" s="1"/>
  <c r="I24" i="46"/>
  <c r="U24" i="46"/>
  <c r="K25" i="46"/>
  <c r="F35" i="46"/>
  <c r="L35" i="46"/>
  <c r="R35" i="46"/>
  <c r="X35" i="46"/>
  <c r="H36" i="46"/>
  <c r="N36" i="46"/>
  <c r="T36" i="46"/>
  <c r="J37" i="46"/>
  <c r="P37" i="46"/>
  <c r="V37" i="46"/>
  <c r="L45" i="46"/>
  <c r="X45" i="46"/>
  <c r="I47" i="46"/>
  <c r="O47" i="46"/>
  <c r="U47" i="46"/>
  <c r="E48" i="46"/>
  <c r="K48" i="46"/>
  <c r="Q48" i="46"/>
  <c r="W48" i="46"/>
  <c r="G49" i="46"/>
  <c r="M49" i="46"/>
  <c r="S49" i="46"/>
  <c r="E36" i="46"/>
  <c r="M37" i="46"/>
  <c r="I23" i="46"/>
  <c r="I42" i="47" s="1"/>
  <c r="U23" i="46"/>
  <c r="U42" i="47" s="1"/>
  <c r="F22" i="43"/>
  <c r="Z19" i="43"/>
  <c r="Y19" i="43"/>
  <c r="Y22" i="43" s="1"/>
  <c r="Z7" i="43"/>
  <c r="Z42" i="43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G42" i="43"/>
  <c r="E42" i="43"/>
  <c r="Z41" i="43"/>
  <c r="Y41" i="43"/>
  <c r="X41" i="43"/>
  <c r="W41" i="43"/>
  <c r="V41" i="43"/>
  <c r="U41" i="43"/>
  <c r="T41" i="43"/>
  <c r="S41" i="43"/>
  <c r="R41" i="43"/>
  <c r="Q41" i="43"/>
  <c r="P41" i="43"/>
  <c r="O41" i="43"/>
  <c r="N41" i="43"/>
  <c r="M41" i="43"/>
  <c r="L41" i="43"/>
  <c r="K41" i="43"/>
  <c r="J41" i="43"/>
  <c r="I41" i="43"/>
  <c r="H41" i="43"/>
  <c r="G41" i="43"/>
  <c r="F41" i="43"/>
  <c r="E41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F40" i="43"/>
  <c r="E40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F39" i="43"/>
  <c r="E39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E30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E28" i="43"/>
  <c r="Z27" i="43"/>
  <c r="Y27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F27" i="43"/>
  <c r="E27" i="43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Z41" i="45"/>
  <c r="Y41" i="45"/>
  <c r="X41" i="45"/>
  <c r="W41" i="45"/>
  <c r="V41" i="45"/>
  <c r="U41" i="45"/>
  <c r="T41" i="45"/>
  <c r="S41" i="45"/>
  <c r="R41" i="45"/>
  <c r="Q41" i="45"/>
  <c r="P41" i="45"/>
  <c r="O41" i="45"/>
  <c r="N41" i="45"/>
  <c r="M41" i="45"/>
  <c r="L41" i="45"/>
  <c r="K41" i="45"/>
  <c r="J41" i="45"/>
  <c r="I41" i="45"/>
  <c r="H41" i="45"/>
  <c r="G41" i="45"/>
  <c r="F41" i="45"/>
  <c r="E41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J40" i="45"/>
  <c r="I40" i="45"/>
  <c r="H40" i="45"/>
  <c r="G40" i="45"/>
  <c r="F40" i="45"/>
  <c r="E40" i="45"/>
  <c r="Z39" i="45"/>
  <c r="Y39" i="45"/>
  <c r="X39" i="45"/>
  <c r="W39" i="45"/>
  <c r="V39" i="45"/>
  <c r="U39" i="45"/>
  <c r="T39" i="45"/>
  <c r="S39" i="45"/>
  <c r="R39" i="45"/>
  <c r="Q39" i="45"/>
  <c r="P39" i="45"/>
  <c r="O39" i="45"/>
  <c r="N39" i="45"/>
  <c r="M39" i="45"/>
  <c r="L39" i="45"/>
  <c r="K39" i="45"/>
  <c r="J39" i="45"/>
  <c r="I39" i="45"/>
  <c r="H39" i="45"/>
  <c r="G39" i="45"/>
  <c r="F39" i="45"/>
  <c r="E39" i="45"/>
  <c r="Z30" i="45"/>
  <c r="Y30" i="45"/>
  <c r="X30" i="45"/>
  <c r="W30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Z28" i="45"/>
  <c r="Y28" i="45"/>
  <c r="X28" i="45"/>
  <c r="W28" i="45"/>
  <c r="V28" i="45"/>
  <c r="U28" i="45"/>
  <c r="T28" i="45"/>
  <c r="S28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F28" i="45"/>
  <c r="E28" i="45"/>
  <c r="Z27" i="45"/>
  <c r="Y27" i="45"/>
  <c r="X27" i="45"/>
  <c r="W27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X22" i="45"/>
  <c r="W24" i="45" s="1"/>
  <c r="W22" i="45"/>
  <c r="W37" i="45" s="1"/>
  <c r="V22" i="45"/>
  <c r="V33" i="45" s="1"/>
  <c r="U22" i="45"/>
  <c r="U33" i="45" s="1"/>
  <c r="T22" i="45"/>
  <c r="T49" i="45" s="1"/>
  <c r="S22" i="45"/>
  <c r="S45" i="45" s="1"/>
  <c r="R22" i="45"/>
  <c r="R45" i="45" s="1"/>
  <c r="Q22" i="45"/>
  <c r="Q37" i="45" s="1"/>
  <c r="P22" i="45"/>
  <c r="P33" i="45" s="1"/>
  <c r="O22" i="45"/>
  <c r="O33" i="45" s="1"/>
  <c r="N22" i="45"/>
  <c r="N49" i="45" s="1"/>
  <c r="M22" i="45"/>
  <c r="M45" i="45" s="1"/>
  <c r="L22" i="45"/>
  <c r="K24" i="45" s="1"/>
  <c r="K22" i="45"/>
  <c r="K37" i="45" s="1"/>
  <c r="J22" i="45"/>
  <c r="J33" i="45" s="1"/>
  <c r="I22" i="45"/>
  <c r="I33" i="45" s="1"/>
  <c r="H22" i="45"/>
  <c r="H49" i="45" s="1"/>
  <c r="G22" i="45"/>
  <c r="G45" i="45" s="1"/>
  <c r="F22" i="45"/>
  <c r="F45" i="45" s="1"/>
  <c r="E22" i="45"/>
  <c r="E37" i="45" s="1"/>
  <c r="X21" i="45"/>
  <c r="X48" i="45" s="1"/>
  <c r="W21" i="45"/>
  <c r="W44" i="45" s="1"/>
  <c r="V21" i="45"/>
  <c r="V44" i="45" s="1"/>
  <c r="U21" i="45"/>
  <c r="U36" i="45" s="1"/>
  <c r="T21" i="45"/>
  <c r="T32" i="45" s="1"/>
  <c r="S21" i="45"/>
  <c r="S32" i="45" s="1"/>
  <c r="R21" i="45"/>
  <c r="R48" i="45" s="1"/>
  <c r="Q21" i="45"/>
  <c r="Q44" i="45" s="1"/>
  <c r="P21" i="45"/>
  <c r="P44" i="45" s="1"/>
  <c r="O21" i="45"/>
  <c r="O36" i="45" s="1"/>
  <c r="N21" i="45"/>
  <c r="N32" i="45" s="1"/>
  <c r="M21" i="45"/>
  <c r="M32" i="45" s="1"/>
  <c r="L21" i="45"/>
  <c r="L48" i="45" s="1"/>
  <c r="K21" i="45"/>
  <c r="K44" i="45" s="1"/>
  <c r="J21" i="45"/>
  <c r="J44" i="45" s="1"/>
  <c r="I21" i="45"/>
  <c r="I36" i="45" s="1"/>
  <c r="H21" i="45"/>
  <c r="H32" i="45" s="1"/>
  <c r="G21" i="45"/>
  <c r="G32" i="45" s="1"/>
  <c r="F21" i="45"/>
  <c r="F48" i="45" s="1"/>
  <c r="E21" i="45"/>
  <c r="E44" i="45" s="1"/>
  <c r="X20" i="45"/>
  <c r="X31" i="45" s="1"/>
  <c r="W20" i="45"/>
  <c r="W31" i="45" s="1"/>
  <c r="V20" i="45"/>
  <c r="V47" i="45" s="1"/>
  <c r="U20" i="45"/>
  <c r="U43" i="45" s="1"/>
  <c r="T20" i="45"/>
  <c r="T43" i="45" s="1"/>
  <c r="S20" i="45"/>
  <c r="S35" i="45" s="1"/>
  <c r="R20" i="45"/>
  <c r="R31" i="45" s="1"/>
  <c r="Q20" i="45"/>
  <c r="Q31" i="45" s="1"/>
  <c r="P20" i="45"/>
  <c r="P47" i="45" s="1"/>
  <c r="O20" i="45"/>
  <c r="O43" i="45" s="1"/>
  <c r="N20" i="45"/>
  <c r="N43" i="45" s="1"/>
  <c r="M20" i="45"/>
  <c r="M35" i="45" s="1"/>
  <c r="L20" i="45"/>
  <c r="L31" i="45" s="1"/>
  <c r="K20" i="45"/>
  <c r="K31" i="45" s="1"/>
  <c r="J20" i="45"/>
  <c r="J47" i="45" s="1"/>
  <c r="I20" i="45"/>
  <c r="I43" i="45" s="1"/>
  <c r="H20" i="45"/>
  <c r="H43" i="45" s="1"/>
  <c r="G20" i="45"/>
  <c r="G35" i="45" s="1"/>
  <c r="F20" i="45"/>
  <c r="F31" i="45" s="1"/>
  <c r="E20" i="45"/>
  <c r="E31" i="45" s="1"/>
  <c r="Z19" i="45"/>
  <c r="Z22" i="45" s="1"/>
  <c r="Y19" i="45"/>
  <c r="Y22" i="45" s="1"/>
  <c r="Z18" i="45"/>
  <c r="Z21" i="45" s="1"/>
  <c r="Y18" i="45"/>
  <c r="Y21" i="45" s="1"/>
  <c r="Z17" i="45"/>
  <c r="Z20" i="45" s="1"/>
  <c r="Y17" i="45"/>
  <c r="Y20" i="45" s="1"/>
  <c r="Z16" i="45"/>
  <c r="Y16" i="45"/>
  <c r="Z15" i="45"/>
  <c r="Y15" i="45"/>
  <c r="Z14" i="45"/>
  <c r="Y14" i="45"/>
  <c r="Z13" i="45"/>
  <c r="Y13" i="45"/>
  <c r="Z12" i="45"/>
  <c r="Y12" i="45"/>
  <c r="Z11" i="45"/>
  <c r="Y11" i="45"/>
  <c r="Z10" i="45"/>
  <c r="Y10" i="45"/>
  <c r="Z9" i="45"/>
  <c r="Y9" i="45"/>
  <c r="Z8" i="45"/>
  <c r="Y8" i="45"/>
  <c r="Z7" i="45"/>
  <c r="Y7" i="45"/>
  <c r="Z6" i="45"/>
  <c r="Y6" i="45"/>
  <c r="Z5" i="45"/>
  <c r="Y5" i="45"/>
  <c r="T49" i="44"/>
  <c r="N49" i="44"/>
  <c r="H49" i="44"/>
  <c r="X48" i="44"/>
  <c r="R48" i="44"/>
  <c r="L48" i="44"/>
  <c r="F48" i="44"/>
  <c r="V47" i="44"/>
  <c r="P47" i="44"/>
  <c r="J47" i="44"/>
  <c r="S45" i="44"/>
  <c r="M45" i="44"/>
  <c r="G45" i="44"/>
  <c r="W44" i="44"/>
  <c r="Q44" i="44"/>
  <c r="K44" i="44"/>
  <c r="E44" i="44"/>
  <c r="U43" i="44"/>
  <c r="O43" i="44"/>
  <c r="I43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Z39" i="44"/>
  <c r="Y39" i="44"/>
  <c r="X39" i="44"/>
  <c r="W39" i="44"/>
  <c r="V39" i="44"/>
  <c r="U39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V33" i="44"/>
  <c r="P33" i="44"/>
  <c r="J33" i="44"/>
  <c r="T32" i="44"/>
  <c r="N32" i="44"/>
  <c r="H32" i="44"/>
  <c r="X31" i="44"/>
  <c r="R31" i="44"/>
  <c r="L31" i="44"/>
  <c r="F31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Z29" i="44"/>
  <c r="Y29" i="44"/>
  <c r="X29" i="44"/>
  <c r="W29" i="44"/>
  <c r="V29" i="44"/>
  <c r="U29" i="44"/>
  <c r="T29" i="44"/>
  <c r="T33" i="44" s="1"/>
  <c r="S29" i="44"/>
  <c r="R29" i="44"/>
  <c r="Q29" i="44"/>
  <c r="P29" i="44"/>
  <c r="O29" i="44"/>
  <c r="N29" i="44"/>
  <c r="N33" i="44" s="1"/>
  <c r="M29" i="44"/>
  <c r="L29" i="44"/>
  <c r="K29" i="44"/>
  <c r="J29" i="44"/>
  <c r="I29" i="44"/>
  <c r="H29" i="44"/>
  <c r="H33" i="44" s="1"/>
  <c r="G29" i="44"/>
  <c r="F29" i="44"/>
  <c r="E29" i="44"/>
  <c r="Z28" i="44"/>
  <c r="Y28" i="44"/>
  <c r="X28" i="44"/>
  <c r="X32" i="44" s="1"/>
  <c r="W28" i="44"/>
  <c r="V28" i="44"/>
  <c r="U28" i="44"/>
  <c r="T28" i="44"/>
  <c r="S28" i="44"/>
  <c r="R28" i="44"/>
  <c r="R32" i="44" s="1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Z27" i="44"/>
  <c r="Y27" i="44"/>
  <c r="X27" i="44"/>
  <c r="W27" i="44"/>
  <c r="V27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S24" i="44"/>
  <c r="G24" i="44"/>
  <c r="X22" i="44"/>
  <c r="X45" i="44" s="1"/>
  <c r="W22" i="44"/>
  <c r="W25" i="44" s="1"/>
  <c r="V22" i="44"/>
  <c r="V37" i="44" s="1"/>
  <c r="U22" i="44"/>
  <c r="U33" i="44" s="1"/>
  <c r="T22" i="44"/>
  <c r="T37" i="44" s="1"/>
  <c r="S22" i="44"/>
  <c r="S49" i="44" s="1"/>
  <c r="R22" i="44"/>
  <c r="R45" i="44" s="1"/>
  <c r="Q22" i="44"/>
  <c r="Q37" i="44" s="1"/>
  <c r="P22" i="44"/>
  <c r="P37" i="44" s="1"/>
  <c r="O22" i="44"/>
  <c r="O33" i="44" s="1"/>
  <c r="N22" i="44"/>
  <c r="N37" i="44" s="1"/>
  <c r="M22" i="44"/>
  <c r="M49" i="44" s="1"/>
  <c r="L22" i="44"/>
  <c r="L45" i="44" s="1"/>
  <c r="K22" i="44"/>
  <c r="K25" i="44" s="1"/>
  <c r="J22" i="44"/>
  <c r="J37" i="44" s="1"/>
  <c r="I22" i="44"/>
  <c r="I33" i="44" s="1"/>
  <c r="H22" i="44"/>
  <c r="H37" i="44" s="1"/>
  <c r="G22" i="44"/>
  <c r="G49" i="44" s="1"/>
  <c r="F22" i="44"/>
  <c r="F45" i="44" s="1"/>
  <c r="E22" i="44"/>
  <c r="E45" i="44" s="1"/>
  <c r="X21" i="44"/>
  <c r="X36" i="44" s="1"/>
  <c r="W21" i="44"/>
  <c r="W48" i="44" s="1"/>
  <c r="V21" i="44"/>
  <c r="V44" i="44" s="1"/>
  <c r="U21" i="44"/>
  <c r="U44" i="44" s="1"/>
  <c r="T21" i="44"/>
  <c r="T36" i="44" s="1"/>
  <c r="S21" i="44"/>
  <c r="S32" i="44" s="1"/>
  <c r="R21" i="44"/>
  <c r="R36" i="44" s="1"/>
  <c r="Q21" i="44"/>
  <c r="Q48" i="44" s="1"/>
  <c r="P21" i="44"/>
  <c r="P44" i="44" s="1"/>
  <c r="O21" i="44"/>
  <c r="O44" i="44" s="1"/>
  <c r="N21" i="44"/>
  <c r="N36" i="44" s="1"/>
  <c r="M21" i="44"/>
  <c r="M32" i="44" s="1"/>
  <c r="L21" i="44"/>
  <c r="L32" i="44" s="1"/>
  <c r="K21" i="44"/>
  <c r="K48" i="44" s="1"/>
  <c r="J21" i="44"/>
  <c r="J44" i="44" s="1"/>
  <c r="I21" i="44"/>
  <c r="I36" i="44" s="1"/>
  <c r="H21" i="44"/>
  <c r="H36" i="44" s="1"/>
  <c r="G21" i="44"/>
  <c r="G32" i="44" s="1"/>
  <c r="F21" i="44"/>
  <c r="F32" i="44" s="1"/>
  <c r="E21" i="44"/>
  <c r="E48" i="44" s="1"/>
  <c r="Y20" i="44"/>
  <c r="Y43" i="44" s="1"/>
  <c r="X20" i="44"/>
  <c r="X35" i="44" s="1"/>
  <c r="W20" i="44"/>
  <c r="W31" i="44" s="1"/>
  <c r="V20" i="44"/>
  <c r="V31" i="44" s="1"/>
  <c r="U20" i="44"/>
  <c r="U47" i="44" s="1"/>
  <c r="T20" i="44"/>
  <c r="T43" i="44" s="1"/>
  <c r="S20" i="44"/>
  <c r="S23" i="44" s="1"/>
  <c r="R20" i="44"/>
  <c r="R35" i="44" s="1"/>
  <c r="Q20" i="44"/>
  <c r="Q31" i="44" s="1"/>
  <c r="P20" i="44"/>
  <c r="P31" i="44" s="1"/>
  <c r="O20" i="44"/>
  <c r="O47" i="44" s="1"/>
  <c r="N20" i="44"/>
  <c r="N43" i="44" s="1"/>
  <c r="M20" i="44"/>
  <c r="M43" i="44" s="1"/>
  <c r="L20" i="44"/>
  <c r="L35" i="44" s="1"/>
  <c r="K20" i="44"/>
  <c r="K31" i="44" s="1"/>
  <c r="J20" i="44"/>
  <c r="J31" i="44" s="1"/>
  <c r="I20" i="44"/>
  <c r="I47" i="44" s="1"/>
  <c r="H20" i="44"/>
  <c r="H43" i="44" s="1"/>
  <c r="G20" i="44"/>
  <c r="G23" i="44" s="1"/>
  <c r="F20" i="44"/>
  <c r="F35" i="44" s="1"/>
  <c r="E20" i="44"/>
  <c r="E31" i="44" s="1"/>
  <c r="Z19" i="44"/>
  <c r="Z22" i="44" s="1"/>
  <c r="Y19" i="44"/>
  <c r="Y22" i="44" s="1"/>
  <c r="Z18" i="44"/>
  <c r="Z21" i="44" s="1"/>
  <c r="Y18" i="44"/>
  <c r="Y21" i="44" s="1"/>
  <c r="Z17" i="44"/>
  <c r="Z20" i="44" s="1"/>
  <c r="Y17" i="44"/>
  <c r="Z16" i="44"/>
  <c r="Y16" i="44"/>
  <c r="Z15" i="44"/>
  <c r="Y15" i="44"/>
  <c r="Z14" i="44"/>
  <c r="Y14" i="44"/>
  <c r="Z13" i="44"/>
  <c r="Y13" i="44"/>
  <c r="Z12" i="44"/>
  <c r="Y12" i="44"/>
  <c r="Z11" i="44"/>
  <c r="Y11" i="44"/>
  <c r="Z10" i="44"/>
  <c r="Y10" i="44"/>
  <c r="Z9" i="44"/>
  <c r="Y9" i="44"/>
  <c r="Z8" i="44"/>
  <c r="Y8" i="44"/>
  <c r="Z7" i="44"/>
  <c r="Y7" i="44"/>
  <c r="Z6" i="44"/>
  <c r="Y6" i="44"/>
  <c r="Z5" i="44"/>
  <c r="Y5" i="44"/>
  <c r="F42" i="43"/>
  <c r="F30" i="43"/>
  <c r="X22" i="43"/>
  <c r="X33" i="43" s="1"/>
  <c r="W22" i="43"/>
  <c r="V22" i="43"/>
  <c r="U22" i="43"/>
  <c r="T22" i="43"/>
  <c r="T49" i="43" s="1"/>
  <c r="S22" i="43"/>
  <c r="S45" i="43" s="1"/>
  <c r="R22" i="43"/>
  <c r="Q22" i="43"/>
  <c r="P22" i="43"/>
  <c r="O22" i="43"/>
  <c r="N22" i="43"/>
  <c r="N49" i="43" s="1"/>
  <c r="M22" i="43"/>
  <c r="M45" i="43" s="1"/>
  <c r="L22" i="43"/>
  <c r="L33" i="43" s="1"/>
  <c r="K22" i="43"/>
  <c r="J22" i="43"/>
  <c r="I22" i="43"/>
  <c r="H22" i="43"/>
  <c r="H49" i="43" s="1"/>
  <c r="G22" i="43"/>
  <c r="G45" i="43" s="1"/>
  <c r="E22" i="43"/>
  <c r="X21" i="43"/>
  <c r="W21" i="43"/>
  <c r="V21" i="43"/>
  <c r="U21" i="43"/>
  <c r="T21" i="43"/>
  <c r="S21" i="43"/>
  <c r="R21" i="43"/>
  <c r="Q21" i="43"/>
  <c r="P21" i="43"/>
  <c r="P44" i="43" s="1"/>
  <c r="O21" i="43"/>
  <c r="N21" i="43"/>
  <c r="M21" i="43"/>
  <c r="L21" i="43"/>
  <c r="K21" i="43"/>
  <c r="J21" i="43"/>
  <c r="J44" i="43" s="1"/>
  <c r="I21" i="43"/>
  <c r="H21" i="43"/>
  <c r="G21" i="43"/>
  <c r="F21" i="43"/>
  <c r="E21" i="43"/>
  <c r="X20" i="43"/>
  <c r="W20" i="43"/>
  <c r="W31" i="43" s="1"/>
  <c r="V20" i="43"/>
  <c r="V47" i="43" s="1"/>
  <c r="U20" i="43"/>
  <c r="T20" i="43"/>
  <c r="S20" i="43"/>
  <c r="R20" i="43"/>
  <c r="Q20" i="43"/>
  <c r="Q31" i="43" s="1"/>
  <c r="P20" i="43"/>
  <c r="P47" i="43" s="1"/>
  <c r="O20" i="43"/>
  <c r="N20" i="43"/>
  <c r="M20" i="43"/>
  <c r="L20" i="43"/>
  <c r="K20" i="43"/>
  <c r="K31" i="43" s="1"/>
  <c r="J20" i="43"/>
  <c r="J47" i="43" s="1"/>
  <c r="I20" i="43"/>
  <c r="H20" i="43"/>
  <c r="G20" i="43"/>
  <c r="F20" i="43"/>
  <c r="E20" i="43"/>
  <c r="E31" i="43" s="1"/>
  <c r="Z18" i="43"/>
  <c r="Y18" i="43"/>
  <c r="Z17" i="43"/>
  <c r="Y17" i="43"/>
  <c r="Z16" i="43"/>
  <c r="Y16" i="43"/>
  <c r="Z15" i="43"/>
  <c r="Y15" i="43"/>
  <c r="Z14" i="43"/>
  <c r="Y14" i="43"/>
  <c r="Z13" i="43"/>
  <c r="Y13" i="43"/>
  <c r="Z12" i="43"/>
  <c r="Y12" i="43"/>
  <c r="Z11" i="43"/>
  <c r="Y11" i="43"/>
  <c r="Z10" i="43"/>
  <c r="Y10" i="43"/>
  <c r="Z9" i="43"/>
  <c r="Y9" i="43"/>
  <c r="Z8" i="43"/>
  <c r="Y8" i="43"/>
  <c r="Y7" i="43"/>
  <c r="Z6" i="43"/>
  <c r="Y6" i="43"/>
  <c r="Z5" i="43"/>
  <c r="Y5" i="43"/>
  <c r="Z42" i="42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K42" i="42"/>
  <c r="J42" i="42"/>
  <c r="I42" i="42"/>
  <c r="H42" i="42"/>
  <c r="G42" i="42"/>
  <c r="E42" i="42"/>
  <c r="Z41" i="42"/>
  <c r="Y41" i="42"/>
  <c r="X41" i="42"/>
  <c r="W41" i="42"/>
  <c r="V41" i="42"/>
  <c r="U41" i="42"/>
  <c r="T41" i="42"/>
  <c r="S41" i="42"/>
  <c r="R41" i="42"/>
  <c r="Q41" i="42"/>
  <c r="P41" i="42"/>
  <c r="O41" i="42"/>
  <c r="N41" i="42"/>
  <c r="M41" i="42"/>
  <c r="L41" i="42"/>
  <c r="K41" i="42"/>
  <c r="J41" i="42"/>
  <c r="I41" i="42"/>
  <c r="H41" i="42"/>
  <c r="G41" i="42"/>
  <c r="F41" i="42"/>
  <c r="E41" i="42"/>
  <c r="Z40" i="42"/>
  <c r="Y40" i="42"/>
  <c r="X40" i="42"/>
  <c r="W40" i="42"/>
  <c r="V40" i="42"/>
  <c r="U40" i="42"/>
  <c r="T40" i="42"/>
  <c r="S40" i="42"/>
  <c r="R40" i="42"/>
  <c r="Q40" i="42"/>
  <c r="P40" i="42"/>
  <c r="O40" i="42"/>
  <c r="N40" i="42"/>
  <c r="M40" i="42"/>
  <c r="L40" i="42"/>
  <c r="K40" i="42"/>
  <c r="J40" i="42"/>
  <c r="I40" i="42"/>
  <c r="H40" i="42"/>
  <c r="G40" i="42"/>
  <c r="F40" i="42"/>
  <c r="E40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E30" i="42"/>
  <c r="Z29" i="42"/>
  <c r="Y29" i="42"/>
  <c r="Z28" i="42"/>
  <c r="Y28" i="42"/>
  <c r="Z27" i="42"/>
  <c r="Y27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F28" i="42"/>
  <c r="E28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F27" i="42"/>
  <c r="E27" i="42"/>
  <c r="V47" i="42"/>
  <c r="F42" i="42"/>
  <c r="F30" i="42"/>
  <c r="X22" i="42"/>
  <c r="W22" i="42"/>
  <c r="V22" i="42"/>
  <c r="V37" i="42" s="1"/>
  <c r="U22" i="42"/>
  <c r="T22" i="42"/>
  <c r="S22" i="42"/>
  <c r="R22" i="42"/>
  <c r="Q22" i="42"/>
  <c r="P22" i="42"/>
  <c r="P37" i="42" s="1"/>
  <c r="O22" i="42"/>
  <c r="O33" i="42" s="1"/>
  <c r="N22" i="42"/>
  <c r="M22" i="42"/>
  <c r="L22" i="42"/>
  <c r="K22" i="42"/>
  <c r="J22" i="42"/>
  <c r="J37" i="42" s="1"/>
  <c r="I22" i="42"/>
  <c r="I33" i="42" s="1"/>
  <c r="H22" i="42"/>
  <c r="G22" i="42"/>
  <c r="F22" i="42"/>
  <c r="E22" i="42"/>
  <c r="X21" i="42"/>
  <c r="X32" i="42" s="1"/>
  <c r="W21" i="42"/>
  <c r="W48" i="42" s="1"/>
  <c r="V21" i="42"/>
  <c r="V44" i="42" s="1"/>
  <c r="U21" i="42"/>
  <c r="T21" i="42"/>
  <c r="T36" i="42" s="1"/>
  <c r="S21" i="42"/>
  <c r="R21" i="42"/>
  <c r="R32" i="42" s="1"/>
  <c r="Q21" i="42"/>
  <c r="Q48" i="42" s="1"/>
  <c r="P21" i="42"/>
  <c r="P44" i="42" s="1"/>
  <c r="O21" i="42"/>
  <c r="N21" i="42"/>
  <c r="N36" i="42" s="1"/>
  <c r="M21" i="42"/>
  <c r="L21" i="42"/>
  <c r="L32" i="42" s="1"/>
  <c r="K21" i="42"/>
  <c r="K48" i="42" s="1"/>
  <c r="J21" i="42"/>
  <c r="J44" i="42" s="1"/>
  <c r="I21" i="42"/>
  <c r="I36" i="42" s="1"/>
  <c r="H21" i="42"/>
  <c r="H36" i="42" s="1"/>
  <c r="G21" i="42"/>
  <c r="F21" i="42"/>
  <c r="F32" i="42" s="1"/>
  <c r="E21" i="42"/>
  <c r="E48" i="42" s="1"/>
  <c r="X20" i="42"/>
  <c r="W20" i="42"/>
  <c r="W31" i="42" s="1"/>
  <c r="V20" i="42"/>
  <c r="V31" i="42" s="1"/>
  <c r="U20" i="42"/>
  <c r="U47" i="42" s="1"/>
  <c r="T20" i="42"/>
  <c r="T43" i="42" s="1"/>
  <c r="S20" i="42"/>
  <c r="R20" i="42"/>
  <c r="Q20" i="42"/>
  <c r="Q31" i="42" s="1"/>
  <c r="P20" i="42"/>
  <c r="P31" i="42" s="1"/>
  <c r="O20" i="42"/>
  <c r="O47" i="42" s="1"/>
  <c r="N20" i="42"/>
  <c r="N43" i="42" s="1"/>
  <c r="M20" i="42"/>
  <c r="M43" i="42" s="1"/>
  <c r="L20" i="42"/>
  <c r="K20" i="42"/>
  <c r="K31" i="42" s="1"/>
  <c r="J20" i="42"/>
  <c r="J31" i="42" s="1"/>
  <c r="I20" i="42"/>
  <c r="I47" i="42" s="1"/>
  <c r="H20" i="42"/>
  <c r="H43" i="42" s="1"/>
  <c r="G20" i="42"/>
  <c r="F20" i="42"/>
  <c r="E20" i="42"/>
  <c r="E31" i="42" s="1"/>
  <c r="Z19" i="42"/>
  <c r="Y19" i="42"/>
  <c r="Z18" i="42"/>
  <c r="Y18" i="42"/>
  <c r="Z17" i="42"/>
  <c r="Y17" i="42"/>
  <c r="Z16" i="42"/>
  <c r="Y16" i="42"/>
  <c r="Z15" i="42"/>
  <c r="Y15" i="42"/>
  <c r="Z14" i="42"/>
  <c r="Y14" i="42"/>
  <c r="Z13" i="42"/>
  <c r="Y13" i="42"/>
  <c r="Z12" i="42"/>
  <c r="Y12" i="42"/>
  <c r="Z11" i="42"/>
  <c r="Y11" i="42"/>
  <c r="Z10" i="42"/>
  <c r="Y10" i="42"/>
  <c r="Z9" i="42"/>
  <c r="Y9" i="42"/>
  <c r="Z8" i="42"/>
  <c r="Y8" i="42"/>
  <c r="Z7" i="42"/>
  <c r="Y7" i="42"/>
  <c r="Z6" i="42"/>
  <c r="Y6" i="42"/>
  <c r="Z5" i="42"/>
  <c r="Y5" i="42"/>
  <c r="Z42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E42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E30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W49" i="41"/>
  <c r="V49" i="41"/>
  <c r="U49" i="41"/>
  <c r="Q49" i="41"/>
  <c r="P49" i="41"/>
  <c r="O49" i="41"/>
  <c r="K49" i="41"/>
  <c r="J49" i="41"/>
  <c r="I49" i="41"/>
  <c r="E49" i="41"/>
  <c r="U48" i="41"/>
  <c r="T48" i="41"/>
  <c r="S48" i="41"/>
  <c r="O48" i="41"/>
  <c r="N48" i="41"/>
  <c r="M48" i="41"/>
  <c r="I48" i="41"/>
  <c r="H48" i="41"/>
  <c r="G48" i="41"/>
  <c r="X47" i="41"/>
  <c r="W47" i="41"/>
  <c r="S47" i="41"/>
  <c r="R47" i="41"/>
  <c r="Q47" i="41"/>
  <c r="M47" i="41"/>
  <c r="L47" i="41"/>
  <c r="K47" i="41"/>
  <c r="G47" i="41"/>
  <c r="F47" i="41"/>
  <c r="E47" i="41"/>
  <c r="V45" i="41"/>
  <c r="U45" i="41"/>
  <c r="P45" i="41"/>
  <c r="O45" i="41"/>
  <c r="J45" i="41"/>
  <c r="I45" i="41"/>
  <c r="T44" i="41"/>
  <c r="S44" i="41"/>
  <c r="N44" i="41"/>
  <c r="M44" i="41"/>
  <c r="H44" i="41"/>
  <c r="G44" i="41"/>
  <c r="X43" i="41"/>
  <c r="W43" i="41"/>
  <c r="R43" i="41"/>
  <c r="Q43" i="41"/>
  <c r="L43" i="41"/>
  <c r="K43" i="41"/>
  <c r="F43" i="41"/>
  <c r="E43" i="41"/>
  <c r="Z42" i="41"/>
  <c r="Y42" i="41"/>
  <c r="X42" i="41"/>
  <c r="W42" i="41"/>
  <c r="V42" i="41"/>
  <c r="U42" i="41"/>
  <c r="T42" i="41"/>
  <c r="S42" i="41"/>
  <c r="R42" i="41"/>
  <c r="Q42" i="41"/>
  <c r="P42" i="41"/>
  <c r="O42" i="41"/>
  <c r="N42" i="41"/>
  <c r="M42" i="41"/>
  <c r="L42" i="41"/>
  <c r="K42" i="41"/>
  <c r="J42" i="41"/>
  <c r="I42" i="41"/>
  <c r="H42" i="41"/>
  <c r="G42" i="41"/>
  <c r="F42" i="41"/>
  <c r="E42" i="41"/>
  <c r="Z41" i="41"/>
  <c r="Y41" i="41"/>
  <c r="X41" i="41"/>
  <c r="W41" i="41"/>
  <c r="V41" i="41"/>
  <c r="U41" i="41"/>
  <c r="T41" i="41"/>
  <c r="S41" i="41"/>
  <c r="R41" i="41"/>
  <c r="Q41" i="41"/>
  <c r="P41" i="41"/>
  <c r="O41" i="41"/>
  <c r="N41" i="41"/>
  <c r="M41" i="41"/>
  <c r="L41" i="41"/>
  <c r="K41" i="41"/>
  <c r="J41" i="41"/>
  <c r="I41" i="41"/>
  <c r="H41" i="41"/>
  <c r="G41" i="41"/>
  <c r="F41" i="41"/>
  <c r="E41" i="41"/>
  <c r="Z40" i="41"/>
  <c r="Y40" i="41"/>
  <c r="X40" i="41"/>
  <c r="W40" i="41"/>
  <c r="V40" i="41"/>
  <c r="U40" i="41"/>
  <c r="T40" i="41"/>
  <c r="S40" i="41"/>
  <c r="R40" i="41"/>
  <c r="Q40" i="41"/>
  <c r="P40" i="41"/>
  <c r="O40" i="41"/>
  <c r="N40" i="41"/>
  <c r="M40" i="41"/>
  <c r="L40" i="41"/>
  <c r="K40" i="41"/>
  <c r="J40" i="41"/>
  <c r="I40" i="41"/>
  <c r="H40" i="41"/>
  <c r="G40" i="41"/>
  <c r="F40" i="41"/>
  <c r="E40" i="41"/>
  <c r="Z39" i="41"/>
  <c r="Y39" i="41"/>
  <c r="X39" i="41"/>
  <c r="W39" i="41"/>
  <c r="V39" i="41"/>
  <c r="U39" i="41"/>
  <c r="T39" i="41"/>
  <c r="S39" i="41"/>
  <c r="R39" i="41"/>
  <c r="Q39" i="41"/>
  <c r="P39" i="41"/>
  <c r="O39" i="41"/>
  <c r="N39" i="41"/>
  <c r="M39" i="41"/>
  <c r="L39" i="41"/>
  <c r="K39" i="41"/>
  <c r="J39" i="41"/>
  <c r="I39" i="41"/>
  <c r="H39" i="41"/>
  <c r="G39" i="41"/>
  <c r="F39" i="41"/>
  <c r="E39" i="41"/>
  <c r="X33" i="41"/>
  <c r="W33" i="41"/>
  <c r="R33" i="41"/>
  <c r="Q33" i="41"/>
  <c r="L33" i="41"/>
  <c r="K33" i="41"/>
  <c r="F33" i="41"/>
  <c r="E33" i="41"/>
  <c r="V32" i="41"/>
  <c r="U32" i="41"/>
  <c r="P32" i="41"/>
  <c r="O32" i="41"/>
  <c r="J32" i="41"/>
  <c r="I32" i="41"/>
  <c r="Z31" i="41"/>
  <c r="T31" i="41"/>
  <c r="S31" i="41"/>
  <c r="N31" i="41"/>
  <c r="M31" i="41"/>
  <c r="H31" i="41"/>
  <c r="G31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Z28" i="41"/>
  <c r="Y28" i="41"/>
  <c r="X28" i="41"/>
  <c r="W28" i="41"/>
  <c r="V28" i="41"/>
  <c r="U28" i="41"/>
  <c r="T28" i="41"/>
  <c r="S28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F28" i="41"/>
  <c r="E28" i="41"/>
  <c r="Z27" i="41"/>
  <c r="Y27" i="41"/>
  <c r="X27" i="41"/>
  <c r="W27" i="41"/>
  <c r="V27" i="41"/>
  <c r="U27" i="41"/>
  <c r="T27" i="41"/>
  <c r="S27" i="41"/>
  <c r="R27" i="41"/>
  <c r="Q27" i="41"/>
  <c r="P27" i="41"/>
  <c r="O27" i="41"/>
  <c r="N27" i="41"/>
  <c r="M27" i="41"/>
  <c r="L27" i="41"/>
  <c r="K27" i="41"/>
  <c r="J27" i="41"/>
  <c r="I27" i="41"/>
  <c r="H27" i="41"/>
  <c r="G27" i="41"/>
  <c r="F27" i="41"/>
  <c r="E27" i="41"/>
  <c r="O24" i="41"/>
  <c r="X22" i="41"/>
  <c r="W24" i="41" s="1"/>
  <c r="W22" i="41"/>
  <c r="W37" i="41" s="1"/>
  <c r="V22" i="41"/>
  <c r="V33" i="41" s="1"/>
  <c r="U22" i="41"/>
  <c r="U33" i="41" s="1"/>
  <c r="T22" i="41"/>
  <c r="T49" i="41" s="1"/>
  <c r="S22" i="41"/>
  <c r="S45" i="41" s="1"/>
  <c r="R22" i="41"/>
  <c r="R45" i="41" s="1"/>
  <c r="Q22" i="41"/>
  <c r="Q37" i="41" s="1"/>
  <c r="P22" i="41"/>
  <c r="P33" i="41" s="1"/>
  <c r="O22" i="41"/>
  <c r="O33" i="41" s="1"/>
  <c r="N22" i="41"/>
  <c r="N49" i="41" s="1"/>
  <c r="M22" i="41"/>
  <c r="M45" i="41" s="1"/>
  <c r="L22" i="41"/>
  <c r="K24" i="41" s="1"/>
  <c r="K22" i="41"/>
  <c r="K37" i="41" s="1"/>
  <c r="J22" i="41"/>
  <c r="J33" i="41" s="1"/>
  <c r="I22" i="41"/>
  <c r="I33" i="41" s="1"/>
  <c r="H49" i="41"/>
  <c r="G22" i="41"/>
  <c r="G45" i="41" s="1"/>
  <c r="F22" i="41"/>
  <c r="F45" i="41" s="1"/>
  <c r="E22" i="41"/>
  <c r="E37" i="41" s="1"/>
  <c r="X21" i="41"/>
  <c r="X48" i="41" s="1"/>
  <c r="W21" i="41"/>
  <c r="W44" i="41" s="1"/>
  <c r="V21" i="41"/>
  <c r="V44" i="41" s="1"/>
  <c r="U21" i="41"/>
  <c r="U36" i="41" s="1"/>
  <c r="T21" i="41"/>
  <c r="T32" i="41" s="1"/>
  <c r="S21" i="41"/>
  <c r="S32" i="41" s="1"/>
  <c r="R21" i="41"/>
  <c r="R48" i="41" s="1"/>
  <c r="Q21" i="41"/>
  <c r="Q44" i="41" s="1"/>
  <c r="P21" i="41"/>
  <c r="P44" i="41" s="1"/>
  <c r="O21" i="41"/>
  <c r="O36" i="41" s="1"/>
  <c r="N21" i="41"/>
  <c r="N32" i="41" s="1"/>
  <c r="M21" i="41"/>
  <c r="M32" i="41" s="1"/>
  <c r="L21" i="41"/>
  <c r="L48" i="41" s="1"/>
  <c r="K21" i="41"/>
  <c r="K44" i="41" s="1"/>
  <c r="J21" i="41"/>
  <c r="J44" i="41" s="1"/>
  <c r="I21" i="41"/>
  <c r="I36" i="41" s="1"/>
  <c r="H21" i="41"/>
  <c r="H32" i="41" s="1"/>
  <c r="G21" i="41"/>
  <c r="G32" i="41" s="1"/>
  <c r="F21" i="41"/>
  <c r="F48" i="41" s="1"/>
  <c r="E21" i="41"/>
  <c r="E44" i="41" s="1"/>
  <c r="Z20" i="41"/>
  <c r="Z43" i="41" s="1"/>
  <c r="X20" i="41"/>
  <c r="X31" i="41" s="1"/>
  <c r="W20" i="41"/>
  <c r="W31" i="41" s="1"/>
  <c r="V20" i="41"/>
  <c r="V47" i="41" s="1"/>
  <c r="U20" i="41"/>
  <c r="U43" i="41" s="1"/>
  <c r="T20" i="41"/>
  <c r="T43" i="41" s="1"/>
  <c r="S20" i="41"/>
  <c r="S35" i="41" s="1"/>
  <c r="R20" i="41"/>
  <c r="R31" i="41" s="1"/>
  <c r="Q20" i="41"/>
  <c r="Q31" i="41" s="1"/>
  <c r="P20" i="41"/>
  <c r="P47" i="41" s="1"/>
  <c r="O20" i="41"/>
  <c r="O43" i="41" s="1"/>
  <c r="N20" i="41"/>
  <c r="N43" i="41" s="1"/>
  <c r="M20" i="41"/>
  <c r="M35" i="41" s="1"/>
  <c r="L20" i="41"/>
  <c r="L31" i="41" s="1"/>
  <c r="K20" i="41"/>
  <c r="K31" i="41" s="1"/>
  <c r="J20" i="41"/>
  <c r="J47" i="41" s="1"/>
  <c r="I20" i="41"/>
  <c r="I43" i="41" s="1"/>
  <c r="H20" i="41"/>
  <c r="H43" i="41" s="1"/>
  <c r="G20" i="41"/>
  <c r="G35" i="41" s="1"/>
  <c r="F20" i="41"/>
  <c r="F31" i="41" s="1"/>
  <c r="E20" i="41"/>
  <c r="E31" i="41" s="1"/>
  <c r="Z19" i="41"/>
  <c r="Z22" i="41" s="1"/>
  <c r="Y19" i="41"/>
  <c r="Y22" i="41" s="1"/>
  <c r="Z18" i="41"/>
  <c r="Z21" i="41" s="1"/>
  <c r="Y18" i="41"/>
  <c r="Y21" i="41" s="1"/>
  <c r="Z17" i="41"/>
  <c r="Y17" i="41"/>
  <c r="Y20" i="41" s="1"/>
  <c r="Z16" i="41"/>
  <c r="Y16" i="41"/>
  <c r="Z15" i="41"/>
  <c r="Y15" i="41"/>
  <c r="Z14" i="41"/>
  <c r="Y14" i="41"/>
  <c r="Z13" i="41"/>
  <c r="Y13" i="41"/>
  <c r="Z12" i="41"/>
  <c r="Y12" i="41"/>
  <c r="Z11" i="41"/>
  <c r="Y11" i="41"/>
  <c r="Z10" i="41"/>
  <c r="Y10" i="41"/>
  <c r="Z9" i="41"/>
  <c r="Y9" i="41"/>
  <c r="Z8" i="41"/>
  <c r="Y8" i="41"/>
  <c r="Z7" i="41"/>
  <c r="Y7" i="41"/>
  <c r="Z6" i="41"/>
  <c r="Y6" i="41"/>
  <c r="Z5" i="41"/>
  <c r="Y5" i="41"/>
  <c r="U49" i="40"/>
  <c r="O49" i="40"/>
  <c r="I49" i="40"/>
  <c r="S48" i="40"/>
  <c r="M48" i="40"/>
  <c r="G48" i="40"/>
  <c r="W47" i="40"/>
  <c r="Q47" i="40"/>
  <c r="K47" i="40"/>
  <c r="E47" i="40"/>
  <c r="T45" i="40"/>
  <c r="N45" i="40"/>
  <c r="H45" i="40"/>
  <c r="X44" i="40"/>
  <c r="R44" i="40"/>
  <c r="L44" i="40"/>
  <c r="F44" i="40"/>
  <c r="V43" i="40"/>
  <c r="P43" i="40"/>
  <c r="J43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W33" i="40"/>
  <c r="Q33" i="40"/>
  <c r="K33" i="40"/>
  <c r="E33" i="40"/>
  <c r="U32" i="40"/>
  <c r="O32" i="40"/>
  <c r="I32" i="40"/>
  <c r="S31" i="40"/>
  <c r="M31" i="40"/>
  <c r="G31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M24" i="40"/>
  <c r="W23" i="40"/>
  <c r="W46" i="40" s="1"/>
  <c r="K23" i="40"/>
  <c r="K46" i="40" s="1"/>
  <c r="X22" i="40"/>
  <c r="W24" i="40" s="1"/>
  <c r="W22" i="40"/>
  <c r="W37" i="40" s="1"/>
  <c r="V22" i="40"/>
  <c r="V33" i="40" s="1"/>
  <c r="U22" i="40"/>
  <c r="U33" i="40" s="1"/>
  <c r="T22" i="40"/>
  <c r="T49" i="40" s="1"/>
  <c r="S22" i="40"/>
  <c r="S45" i="40" s="1"/>
  <c r="R22" i="40"/>
  <c r="R37" i="40" s="1"/>
  <c r="Q22" i="40"/>
  <c r="Q37" i="40" s="1"/>
  <c r="P22" i="40"/>
  <c r="P33" i="40" s="1"/>
  <c r="O22" i="40"/>
  <c r="O33" i="40" s="1"/>
  <c r="N22" i="40"/>
  <c r="N49" i="40" s="1"/>
  <c r="M22" i="40"/>
  <c r="M45" i="40" s="1"/>
  <c r="L22" i="40"/>
  <c r="K24" i="40" s="1"/>
  <c r="K22" i="40"/>
  <c r="K37" i="40" s="1"/>
  <c r="J22" i="40"/>
  <c r="J33" i="40" s="1"/>
  <c r="I22" i="40"/>
  <c r="I33" i="40" s="1"/>
  <c r="H22" i="40"/>
  <c r="H49" i="40" s="1"/>
  <c r="G22" i="40"/>
  <c r="G45" i="40" s="1"/>
  <c r="F22" i="40"/>
  <c r="F37" i="40" s="1"/>
  <c r="E22" i="40"/>
  <c r="E37" i="40" s="1"/>
  <c r="X21" i="40"/>
  <c r="X48" i="40" s="1"/>
  <c r="W21" i="40"/>
  <c r="W44" i="40" s="1"/>
  <c r="V21" i="40"/>
  <c r="V44" i="40" s="1"/>
  <c r="U21" i="40"/>
  <c r="U36" i="40" s="1"/>
  <c r="T21" i="40"/>
  <c r="T32" i="40" s="1"/>
  <c r="S21" i="40"/>
  <c r="S32" i="40" s="1"/>
  <c r="R21" i="40"/>
  <c r="R48" i="40" s="1"/>
  <c r="Q21" i="40"/>
  <c r="Q44" i="40" s="1"/>
  <c r="P21" i="40"/>
  <c r="P36" i="40" s="1"/>
  <c r="O21" i="40"/>
  <c r="O36" i="40" s="1"/>
  <c r="N21" i="40"/>
  <c r="N32" i="40" s="1"/>
  <c r="M21" i="40"/>
  <c r="M32" i="40" s="1"/>
  <c r="L21" i="40"/>
  <c r="L48" i="40" s="1"/>
  <c r="K21" i="40"/>
  <c r="K44" i="40" s="1"/>
  <c r="J21" i="40"/>
  <c r="J44" i="40" s="1"/>
  <c r="I21" i="40"/>
  <c r="I36" i="40" s="1"/>
  <c r="H21" i="40"/>
  <c r="H32" i="40" s="1"/>
  <c r="G21" i="40"/>
  <c r="G32" i="40" s="1"/>
  <c r="F21" i="40"/>
  <c r="F48" i="40" s="1"/>
  <c r="E21" i="40"/>
  <c r="E44" i="40" s="1"/>
  <c r="Z20" i="40"/>
  <c r="Z43" i="40" s="1"/>
  <c r="X20" i="40"/>
  <c r="X31" i="40" s="1"/>
  <c r="W20" i="40"/>
  <c r="W31" i="40" s="1"/>
  <c r="V20" i="40"/>
  <c r="V47" i="40" s="1"/>
  <c r="U20" i="40"/>
  <c r="U43" i="40" s="1"/>
  <c r="T20" i="40"/>
  <c r="T35" i="40" s="1"/>
  <c r="S20" i="40"/>
  <c r="S35" i="40" s="1"/>
  <c r="R20" i="40"/>
  <c r="R31" i="40" s="1"/>
  <c r="Q20" i="40"/>
  <c r="Q31" i="40" s="1"/>
  <c r="P20" i="40"/>
  <c r="P47" i="40" s="1"/>
  <c r="O20" i="40"/>
  <c r="O43" i="40" s="1"/>
  <c r="N20" i="40"/>
  <c r="N43" i="40" s="1"/>
  <c r="M20" i="40"/>
  <c r="M35" i="40" s="1"/>
  <c r="L20" i="40"/>
  <c r="L31" i="40" s="1"/>
  <c r="K20" i="40"/>
  <c r="K31" i="40" s="1"/>
  <c r="J20" i="40"/>
  <c r="J47" i="40" s="1"/>
  <c r="I20" i="40"/>
  <c r="I43" i="40" s="1"/>
  <c r="H20" i="40"/>
  <c r="H43" i="40" s="1"/>
  <c r="G20" i="40"/>
  <c r="G35" i="40" s="1"/>
  <c r="F20" i="40"/>
  <c r="F31" i="40" s="1"/>
  <c r="E20" i="40"/>
  <c r="E31" i="40" s="1"/>
  <c r="Z19" i="40"/>
  <c r="Z22" i="40" s="1"/>
  <c r="Y19" i="40"/>
  <c r="Y22" i="40" s="1"/>
  <c r="Z18" i="40"/>
  <c r="Z21" i="40" s="1"/>
  <c r="Y18" i="40"/>
  <c r="Y21" i="40" s="1"/>
  <c r="Z17" i="40"/>
  <c r="Y17" i="40"/>
  <c r="Y20" i="40" s="1"/>
  <c r="Z16" i="40"/>
  <c r="Y16" i="40"/>
  <c r="Z15" i="40"/>
  <c r="Y15" i="40"/>
  <c r="Z14" i="40"/>
  <c r="Y14" i="40"/>
  <c r="Z13" i="40"/>
  <c r="Y13" i="40"/>
  <c r="Z12" i="40"/>
  <c r="Y12" i="40"/>
  <c r="Z11" i="40"/>
  <c r="Y11" i="40"/>
  <c r="Z10" i="40"/>
  <c r="Y10" i="40"/>
  <c r="Z9" i="40"/>
  <c r="Y9" i="40"/>
  <c r="Z8" i="40"/>
  <c r="Y8" i="40"/>
  <c r="Z7" i="40"/>
  <c r="Y7" i="40"/>
  <c r="Z6" i="40"/>
  <c r="Y6" i="40"/>
  <c r="Z5" i="40"/>
  <c r="Y5" i="40"/>
  <c r="F42" i="39"/>
  <c r="F30" i="39"/>
  <c r="X22" i="39"/>
  <c r="W22" i="39"/>
  <c r="V22" i="39"/>
  <c r="U22" i="39"/>
  <c r="T22" i="39"/>
  <c r="T49" i="39" s="1"/>
  <c r="S22" i="39"/>
  <c r="S45" i="39" s="1"/>
  <c r="R22" i="39"/>
  <c r="Q22" i="39"/>
  <c r="Q37" i="39" s="1"/>
  <c r="P22" i="39"/>
  <c r="O22" i="39"/>
  <c r="N22" i="39"/>
  <c r="N49" i="39" s="1"/>
  <c r="M22" i="39"/>
  <c r="M45" i="39" s="1"/>
  <c r="L22" i="39"/>
  <c r="K22" i="39"/>
  <c r="K37" i="39" s="1"/>
  <c r="J22" i="39"/>
  <c r="I22" i="39"/>
  <c r="H22" i="39"/>
  <c r="H49" i="39" s="1"/>
  <c r="G22" i="39"/>
  <c r="G45" i="39" s="1"/>
  <c r="F22" i="39"/>
  <c r="E22" i="39"/>
  <c r="E37" i="39" s="1"/>
  <c r="X21" i="39"/>
  <c r="X48" i="39" s="1"/>
  <c r="W21" i="39"/>
  <c r="V21" i="39"/>
  <c r="U21" i="39"/>
  <c r="U36" i="39" s="1"/>
  <c r="T21" i="39"/>
  <c r="S21" i="39"/>
  <c r="R21" i="39"/>
  <c r="R48" i="39" s="1"/>
  <c r="Q21" i="39"/>
  <c r="P21" i="39"/>
  <c r="O21" i="39"/>
  <c r="O36" i="39" s="1"/>
  <c r="N21" i="39"/>
  <c r="M21" i="39"/>
  <c r="L21" i="39"/>
  <c r="L48" i="39" s="1"/>
  <c r="K21" i="39"/>
  <c r="J21" i="39"/>
  <c r="I21" i="39"/>
  <c r="I36" i="39" s="1"/>
  <c r="H21" i="39"/>
  <c r="G21" i="39"/>
  <c r="F21" i="39"/>
  <c r="F48" i="39" s="1"/>
  <c r="E21" i="39"/>
  <c r="X20" i="39"/>
  <c r="W20" i="39"/>
  <c r="V20" i="39"/>
  <c r="U20" i="39"/>
  <c r="T20" i="39"/>
  <c r="T43" i="39" s="1"/>
  <c r="S20" i="39"/>
  <c r="R20" i="39"/>
  <c r="Q20" i="39"/>
  <c r="P20" i="39"/>
  <c r="O20" i="39"/>
  <c r="N20" i="39"/>
  <c r="N43" i="39" s="1"/>
  <c r="M20" i="39"/>
  <c r="L20" i="39"/>
  <c r="K20" i="39"/>
  <c r="J20" i="39"/>
  <c r="I20" i="39"/>
  <c r="H20" i="39"/>
  <c r="H43" i="39" s="1"/>
  <c r="G20" i="39"/>
  <c r="F20" i="39"/>
  <c r="E20" i="39"/>
  <c r="E35" i="39" s="1"/>
  <c r="Z19" i="39"/>
  <c r="Y19" i="39"/>
  <c r="Z18" i="39"/>
  <c r="Y18" i="39"/>
  <c r="Z17" i="39"/>
  <c r="Y17" i="39"/>
  <c r="Z16" i="39"/>
  <c r="Y16" i="39"/>
  <c r="Z15" i="39"/>
  <c r="Y15" i="39"/>
  <c r="Z14" i="39"/>
  <c r="Y14" i="39"/>
  <c r="Z13" i="39"/>
  <c r="Y13" i="39"/>
  <c r="Z12" i="39"/>
  <c r="Y12" i="39"/>
  <c r="Z11" i="39"/>
  <c r="Y11" i="39"/>
  <c r="Z10" i="39"/>
  <c r="Y10" i="39"/>
  <c r="Z9" i="39"/>
  <c r="Y9" i="39"/>
  <c r="Z8" i="39"/>
  <c r="Y8" i="39"/>
  <c r="Z7" i="39"/>
  <c r="Y7" i="39"/>
  <c r="Z6" i="39"/>
  <c r="Y6" i="39"/>
  <c r="Z5" i="39"/>
  <c r="Y5" i="39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E42" i="38"/>
  <c r="Z41" i="38"/>
  <c r="Y41" i="38"/>
  <c r="X41" i="38"/>
  <c r="W41" i="38"/>
  <c r="V41" i="38"/>
  <c r="U41" i="38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E41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E30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F42" i="38"/>
  <c r="F30" i="38"/>
  <c r="X22" i="38"/>
  <c r="X45" i="38" s="1"/>
  <c r="W22" i="38"/>
  <c r="W37" i="38" s="1"/>
  <c r="V22" i="38"/>
  <c r="U22" i="38"/>
  <c r="U37" i="38" s="1"/>
  <c r="T22" i="38"/>
  <c r="S22" i="38"/>
  <c r="S37" i="38" s="1"/>
  <c r="R22" i="38"/>
  <c r="R49" i="38" s="1"/>
  <c r="Q22" i="38"/>
  <c r="Q37" i="38" s="1"/>
  <c r="P22" i="38"/>
  <c r="O22" i="38"/>
  <c r="O37" i="38" s="1"/>
  <c r="N22" i="38"/>
  <c r="M22" i="38"/>
  <c r="L22" i="38"/>
  <c r="K22" i="38"/>
  <c r="K37" i="38" s="1"/>
  <c r="J22" i="38"/>
  <c r="I22" i="38"/>
  <c r="I37" i="38" s="1"/>
  <c r="H22" i="38"/>
  <c r="G22" i="38"/>
  <c r="G37" i="38" s="1"/>
  <c r="F22" i="38"/>
  <c r="F49" i="38" s="1"/>
  <c r="E22" i="38"/>
  <c r="E37" i="38" s="1"/>
  <c r="X21" i="38"/>
  <c r="W21" i="38"/>
  <c r="W32" i="38" s="1"/>
  <c r="V21" i="38"/>
  <c r="U21" i="38"/>
  <c r="U36" i="38" s="1"/>
  <c r="T21" i="38"/>
  <c r="S21" i="38"/>
  <c r="S36" i="38" s="1"/>
  <c r="R21" i="38"/>
  <c r="Q21" i="38"/>
  <c r="Q36" i="38" s="1"/>
  <c r="P21" i="38"/>
  <c r="O21" i="38"/>
  <c r="O36" i="38" s="1"/>
  <c r="N21" i="38"/>
  <c r="M21" i="38"/>
  <c r="M36" i="38" s="1"/>
  <c r="L21" i="38"/>
  <c r="K21" i="38"/>
  <c r="K32" i="38" s="1"/>
  <c r="J21" i="38"/>
  <c r="J44" i="38" s="1"/>
  <c r="I21" i="38"/>
  <c r="I36" i="38" s="1"/>
  <c r="H21" i="38"/>
  <c r="G21" i="38"/>
  <c r="G36" i="38" s="1"/>
  <c r="F21" i="38"/>
  <c r="E21" i="38"/>
  <c r="X20" i="38"/>
  <c r="W20" i="38"/>
  <c r="W35" i="38" s="1"/>
  <c r="V20" i="38"/>
  <c r="U20" i="38"/>
  <c r="U31" i="38" s="1"/>
  <c r="T20" i="38"/>
  <c r="S20" i="38"/>
  <c r="S35" i="38" s="1"/>
  <c r="R20" i="38"/>
  <c r="Q20" i="38"/>
  <c r="Q35" i="38" s="1"/>
  <c r="P20" i="38"/>
  <c r="O20" i="38"/>
  <c r="O35" i="38" s="1"/>
  <c r="N20" i="38"/>
  <c r="M20" i="38"/>
  <c r="M35" i="38" s="1"/>
  <c r="L20" i="38"/>
  <c r="K20" i="38"/>
  <c r="K35" i="38" s="1"/>
  <c r="J20" i="38"/>
  <c r="I20" i="38"/>
  <c r="I35" i="38" s="1"/>
  <c r="H20" i="38"/>
  <c r="G20" i="38"/>
  <c r="G35" i="38" s="1"/>
  <c r="F20" i="38"/>
  <c r="E20" i="38"/>
  <c r="E43" i="38" s="1"/>
  <c r="Z19" i="38"/>
  <c r="Y19" i="38"/>
  <c r="Z18" i="38"/>
  <c r="Y18" i="38"/>
  <c r="Z17" i="38"/>
  <c r="Y17" i="38"/>
  <c r="Z16" i="38"/>
  <c r="Y16" i="38"/>
  <c r="Z15" i="38"/>
  <c r="Y15" i="38"/>
  <c r="Z14" i="38"/>
  <c r="Y14" i="38"/>
  <c r="Z13" i="38"/>
  <c r="Y13" i="38"/>
  <c r="Z12" i="38"/>
  <c r="Y12" i="38"/>
  <c r="Z11" i="38"/>
  <c r="Y11" i="38"/>
  <c r="Z10" i="38"/>
  <c r="Y10" i="38"/>
  <c r="Z9" i="38"/>
  <c r="Y9" i="38"/>
  <c r="Z8" i="38"/>
  <c r="Y8" i="38"/>
  <c r="Z7" i="38"/>
  <c r="Y7" i="38"/>
  <c r="Z6" i="38"/>
  <c r="Y6" i="38"/>
  <c r="Z5" i="38"/>
  <c r="Y5" i="38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X22" i="37"/>
  <c r="X45" i="37" s="1"/>
  <c r="W22" i="37"/>
  <c r="V22" i="37"/>
  <c r="U22" i="37"/>
  <c r="U33" i="37" s="1"/>
  <c r="T22" i="37"/>
  <c r="T49" i="37" s="1"/>
  <c r="S22" i="37"/>
  <c r="S45" i="37" s="1"/>
  <c r="R22" i="37"/>
  <c r="R45" i="37" s="1"/>
  <c r="Q22" i="37"/>
  <c r="P22" i="37"/>
  <c r="O22" i="37"/>
  <c r="O33" i="37" s="1"/>
  <c r="N22" i="37"/>
  <c r="N49" i="37" s="1"/>
  <c r="M22" i="37"/>
  <c r="M45" i="37" s="1"/>
  <c r="L22" i="37"/>
  <c r="L45" i="37" s="1"/>
  <c r="K22" i="37"/>
  <c r="J22" i="37"/>
  <c r="I22" i="37"/>
  <c r="H22" i="37"/>
  <c r="H49" i="37" s="1"/>
  <c r="G22" i="37"/>
  <c r="G45" i="37" s="1"/>
  <c r="F22" i="37"/>
  <c r="F45" i="37" s="1"/>
  <c r="E22" i="37"/>
  <c r="Y21" i="37"/>
  <c r="Y32" i="37" s="1"/>
  <c r="X21" i="37"/>
  <c r="X48" i="37" s="1"/>
  <c r="W21" i="37"/>
  <c r="W44" i="37" s="1"/>
  <c r="V21" i="37"/>
  <c r="V44" i="37" s="1"/>
  <c r="U21" i="37"/>
  <c r="T21" i="37"/>
  <c r="S21" i="37"/>
  <c r="S32" i="37" s="1"/>
  <c r="R21" i="37"/>
  <c r="R48" i="37" s="1"/>
  <c r="Q21" i="37"/>
  <c r="Q44" i="37" s="1"/>
  <c r="P21" i="37"/>
  <c r="P44" i="37" s="1"/>
  <c r="O21" i="37"/>
  <c r="N21" i="37"/>
  <c r="M21" i="37"/>
  <c r="M44" i="37" s="1"/>
  <c r="L21" i="37"/>
  <c r="L48" i="37" s="1"/>
  <c r="K21" i="37"/>
  <c r="K44" i="37" s="1"/>
  <c r="J21" i="37"/>
  <c r="J44" i="37" s="1"/>
  <c r="I21" i="37"/>
  <c r="H21" i="37"/>
  <c r="G21" i="37"/>
  <c r="G32" i="37" s="1"/>
  <c r="F21" i="37"/>
  <c r="F48" i="37" s="1"/>
  <c r="E21" i="37"/>
  <c r="E44" i="37" s="1"/>
  <c r="X20" i="37"/>
  <c r="X31" i="37" s="1"/>
  <c r="W20" i="37"/>
  <c r="W31" i="37" s="1"/>
  <c r="V20" i="37"/>
  <c r="V47" i="37" s="1"/>
  <c r="U20" i="37"/>
  <c r="T20" i="37"/>
  <c r="S20" i="37"/>
  <c r="S35" i="37" s="1"/>
  <c r="R20" i="37"/>
  <c r="R31" i="37" s="1"/>
  <c r="Q20" i="37"/>
  <c r="Q31" i="37" s="1"/>
  <c r="P20" i="37"/>
  <c r="P47" i="37" s="1"/>
  <c r="O20" i="37"/>
  <c r="O43" i="37" s="1"/>
  <c r="N20" i="37"/>
  <c r="N43" i="37" s="1"/>
  <c r="M20" i="37"/>
  <c r="M35" i="37" s="1"/>
  <c r="L20" i="37"/>
  <c r="L31" i="37" s="1"/>
  <c r="K20" i="37"/>
  <c r="K43" i="37" s="1"/>
  <c r="J20" i="37"/>
  <c r="J47" i="37" s="1"/>
  <c r="I20" i="37"/>
  <c r="I43" i="37" s="1"/>
  <c r="H20" i="37"/>
  <c r="H43" i="37" s="1"/>
  <c r="G20" i="37"/>
  <c r="G35" i="37" s="1"/>
  <c r="F20" i="37"/>
  <c r="F31" i="37" s="1"/>
  <c r="E20" i="37"/>
  <c r="Z19" i="37"/>
  <c r="Y19" i="37"/>
  <c r="Z18" i="37"/>
  <c r="Y18" i="37"/>
  <c r="Z17" i="37"/>
  <c r="Y17" i="37"/>
  <c r="Z16" i="37"/>
  <c r="Y16" i="37"/>
  <c r="Z15" i="37"/>
  <c r="Y15" i="37"/>
  <c r="Z14" i="37"/>
  <c r="Y14" i="37"/>
  <c r="Z13" i="37"/>
  <c r="Y13" i="37"/>
  <c r="Z12" i="37"/>
  <c r="Y12" i="37"/>
  <c r="Z11" i="37"/>
  <c r="Y11" i="37"/>
  <c r="Z10" i="37"/>
  <c r="Y10" i="37"/>
  <c r="Z9" i="37"/>
  <c r="Y9" i="37"/>
  <c r="Z8" i="37"/>
  <c r="Y8" i="37"/>
  <c r="Z7" i="37"/>
  <c r="Y7" i="37"/>
  <c r="Z6" i="37"/>
  <c r="Y6" i="37"/>
  <c r="Z5" i="37"/>
  <c r="Y5" i="37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X49" i="36"/>
  <c r="T49" i="36"/>
  <c r="S49" i="36"/>
  <c r="R49" i="36"/>
  <c r="N49" i="36"/>
  <c r="M49" i="36"/>
  <c r="L49" i="36"/>
  <c r="H49" i="36"/>
  <c r="G49" i="36"/>
  <c r="F49" i="36"/>
  <c r="X48" i="36"/>
  <c r="W48" i="36"/>
  <c r="V48" i="36"/>
  <c r="R48" i="36"/>
  <c r="Q48" i="36"/>
  <c r="P48" i="36"/>
  <c r="L48" i="36"/>
  <c r="K48" i="36"/>
  <c r="J48" i="36"/>
  <c r="F48" i="36"/>
  <c r="E48" i="36"/>
  <c r="Z47" i="36"/>
  <c r="V47" i="36"/>
  <c r="U47" i="36"/>
  <c r="T47" i="36"/>
  <c r="P47" i="36"/>
  <c r="O47" i="36"/>
  <c r="N47" i="36"/>
  <c r="J47" i="36"/>
  <c r="I47" i="36"/>
  <c r="H47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F39" i="36"/>
  <c r="E39" i="36"/>
  <c r="V37" i="36"/>
  <c r="U37" i="36"/>
  <c r="P37" i="36"/>
  <c r="O37" i="36"/>
  <c r="J37" i="36"/>
  <c r="I37" i="36"/>
  <c r="T36" i="36"/>
  <c r="S36" i="36"/>
  <c r="N36" i="36"/>
  <c r="M36" i="36"/>
  <c r="H36" i="36"/>
  <c r="G36" i="36"/>
  <c r="X35" i="36"/>
  <c r="W35" i="36"/>
  <c r="R35" i="36"/>
  <c r="Q35" i="36"/>
  <c r="L35" i="36"/>
  <c r="K35" i="36"/>
  <c r="F35" i="36"/>
  <c r="E35" i="36"/>
  <c r="Z29" i="36"/>
  <c r="Y29" i="36"/>
  <c r="X29" i="36"/>
  <c r="W29" i="36"/>
  <c r="V29" i="36"/>
  <c r="V33" i="36" s="1"/>
  <c r="U29" i="36"/>
  <c r="U33" i="36" s="1"/>
  <c r="T29" i="36"/>
  <c r="T33" i="36" s="1"/>
  <c r="S29" i="36"/>
  <c r="R29" i="36"/>
  <c r="Q29" i="36"/>
  <c r="P29" i="36"/>
  <c r="P33" i="36" s="1"/>
  <c r="O29" i="36"/>
  <c r="O33" i="36" s="1"/>
  <c r="N29" i="36"/>
  <c r="N33" i="36" s="1"/>
  <c r="M29" i="36"/>
  <c r="L29" i="36"/>
  <c r="K29" i="36"/>
  <c r="J29" i="36"/>
  <c r="J33" i="36" s="1"/>
  <c r="I29" i="36"/>
  <c r="I33" i="36" s="1"/>
  <c r="H29" i="36"/>
  <c r="H33" i="36" s="1"/>
  <c r="G29" i="36"/>
  <c r="F29" i="36"/>
  <c r="E29" i="36"/>
  <c r="Z28" i="36"/>
  <c r="Y28" i="36"/>
  <c r="X28" i="36"/>
  <c r="X32" i="36" s="1"/>
  <c r="W28" i="36"/>
  <c r="V28" i="36"/>
  <c r="U28" i="36"/>
  <c r="T28" i="36"/>
  <c r="T32" i="36" s="1"/>
  <c r="S28" i="36"/>
  <c r="S32" i="36" s="1"/>
  <c r="R28" i="36"/>
  <c r="R32" i="36" s="1"/>
  <c r="Q28" i="36"/>
  <c r="P28" i="36"/>
  <c r="O28" i="36"/>
  <c r="N28" i="36"/>
  <c r="N32" i="36" s="1"/>
  <c r="M28" i="36"/>
  <c r="M32" i="36" s="1"/>
  <c r="L28" i="36"/>
  <c r="L32" i="36" s="1"/>
  <c r="K28" i="36"/>
  <c r="J28" i="36"/>
  <c r="I28" i="36"/>
  <c r="H28" i="36"/>
  <c r="H32" i="36" s="1"/>
  <c r="G28" i="36"/>
  <c r="G32" i="36" s="1"/>
  <c r="F28" i="36"/>
  <c r="F32" i="36" s="1"/>
  <c r="E28" i="36"/>
  <c r="Z27" i="36"/>
  <c r="Y27" i="36"/>
  <c r="X27" i="36"/>
  <c r="X31" i="36" s="1"/>
  <c r="W27" i="36"/>
  <c r="W31" i="36" s="1"/>
  <c r="V27" i="36"/>
  <c r="V31" i="36" s="1"/>
  <c r="U27" i="36"/>
  <c r="T27" i="36"/>
  <c r="S27" i="36"/>
  <c r="R27" i="36"/>
  <c r="R31" i="36" s="1"/>
  <c r="Q27" i="36"/>
  <c r="Q31" i="36" s="1"/>
  <c r="P27" i="36"/>
  <c r="P31" i="36" s="1"/>
  <c r="O27" i="36"/>
  <c r="N27" i="36"/>
  <c r="M27" i="36"/>
  <c r="L27" i="36"/>
  <c r="L31" i="36" s="1"/>
  <c r="K27" i="36"/>
  <c r="K31" i="36" s="1"/>
  <c r="J27" i="36"/>
  <c r="J31" i="36" s="1"/>
  <c r="I27" i="36"/>
  <c r="H27" i="36"/>
  <c r="G27" i="36"/>
  <c r="F27" i="36"/>
  <c r="F31" i="36" s="1"/>
  <c r="E27" i="36"/>
  <c r="E31" i="36" s="1"/>
  <c r="O24" i="36"/>
  <c r="M24" i="36"/>
  <c r="X22" i="36"/>
  <c r="X45" i="36" s="1"/>
  <c r="W22" i="36"/>
  <c r="W49" i="36" s="1"/>
  <c r="V22" i="36"/>
  <c r="V45" i="36" s="1"/>
  <c r="U22" i="36"/>
  <c r="U45" i="36" s="1"/>
  <c r="T22" i="36"/>
  <c r="T37" i="36" s="1"/>
  <c r="S22" i="36"/>
  <c r="S33" i="36" s="1"/>
  <c r="R22" i="36"/>
  <c r="R33" i="36" s="1"/>
  <c r="Q22" i="36"/>
  <c r="Q45" i="36" s="1"/>
  <c r="P22" i="36"/>
  <c r="P45" i="36" s="1"/>
  <c r="O22" i="36"/>
  <c r="O45" i="36" s="1"/>
  <c r="N22" i="36"/>
  <c r="N37" i="36" s="1"/>
  <c r="M22" i="36"/>
  <c r="M33" i="36" s="1"/>
  <c r="L22" i="36"/>
  <c r="L33" i="36" s="1"/>
  <c r="K22" i="36"/>
  <c r="K24" i="36" s="1"/>
  <c r="J22" i="36"/>
  <c r="J45" i="36" s="1"/>
  <c r="I22" i="36"/>
  <c r="I45" i="36" s="1"/>
  <c r="H22" i="36"/>
  <c r="H37" i="36" s="1"/>
  <c r="G22" i="36"/>
  <c r="G33" i="36" s="1"/>
  <c r="F22" i="36"/>
  <c r="F45" i="36" s="1"/>
  <c r="E22" i="36"/>
  <c r="X21" i="36"/>
  <c r="X36" i="36" s="1"/>
  <c r="W21" i="36"/>
  <c r="W32" i="36" s="1"/>
  <c r="V21" i="36"/>
  <c r="V44" i="36" s="1"/>
  <c r="U21" i="36"/>
  <c r="T21" i="36"/>
  <c r="T44" i="36" s="1"/>
  <c r="S21" i="36"/>
  <c r="S44" i="36" s="1"/>
  <c r="R21" i="36"/>
  <c r="R36" i="36" s="1"/>
  <c r="Q21" i="36"/>
  <c r="Q32" i="36" s="1"/>
  <c r="P21" i="36"/>
  <c r="P32" i="36" s="1"/>
  <c r="O21" i="36"/>
  <c r="N21" i="36"/>
  <c r="N44" i="36" s="1"/>
  <c r="M21" i="36"/>
  <c r="M44" i="36" s="1"/>
  <c r="L21" i="36"/>
  <c r="L36" i="36" s="1"/>
  <c r="K21" i="36"/>
  <c r="K32" i="36" s="1"/>
  <c r="J21" i="36"/>
  <c r="J32" i="36" s="1"/>
  <c r="I21" i="36"/>
  <c r="H21" i="36"/>
  <c r="H44" i="36" s="1"/>
  <c r="G21" i="36"/>
  <c r="G44" i="36" s="1"/>
  <c r="F21" i="36"/>
  <c r="F36" i="36" s="1"/>
  <c r="E21" i="36"/>
  <c r="E32" i="36" s="1"/>
  <c r="Z20" i="36"/>
  <c r="Z43" i="36" s="1"/>
  <c r="Y20" i="36"/>
  <c r="X20" i="36"/>
  <c r="X43" i="36" s="1"/>
  <c r="W20" i="36"/>
  <c r="W43" i="36" s="1"/>
  <c r="V20" i="36"/>
  <c r="V35" i="36" s="1"/>
  <c r="U20" i="36"/>
  <c r="U31" i="36" s="1"/>
  <c r="T20" i="36"/>
  <c r="T43" i="36" s="1"/>
  <c r="S20" i="36"/>
  <c r="R20" i="36"/>
  <c r="R43" i="36" s="1"/>
  <c r="Q20" i="36"/>
  <c r="Q43" i="36" s="1"/>
  <c r="P20" i="36"/>
  <c r="P35" i="36" s="1"/>
  <c r="O20" i="36"/>
  <c r="O31" i="36" s="1"/>
  <c r="N20" i="36"/>
  <c r="N31" i="36" s="1"/>
  <c r="M20" i="36"/>
  <c r="L20" i="36"/>
  <c r="L43" i="36" s="1"/>
  <c r="K20" i="36"/>
  <c r="K43" i="36" s="1"/>
  <c r="J20" i="36"/>
  <c r="J35" i="36" s="1"/>
  <c r="I20" i="36"/>
  <c r="I31" i="36" s="1"/>
  <c r="H20" i="36"/>
  <c r="H31" i="36" s="1"/>
  <c r="G20" i="36"/>
  <c r="F20" i="36"/>
  <c r="F43" i="36" s="1"/>
  <c r="E20" i="36"/>
  <c r="E43" i="36" s="1"/>
  <c r="Z19" i="36"/>
  <c r="Z22" i="36" s="1"/>
  <c r="Y19" i="36"/>
  <c r="Y22" i="36" s="1"/>
  <c r="Z18" i="36"/>
  <c r="Z21" i="36" s="1"/>
  <c r="Y18" i="36"/>
  <c r="Z17" i="36"/>
  <c r="Y17" i="36"/>
  <c r="Z16" i="36"/>
  <c r="Y16" i="36"/>
  <c r="Z15" i="36"/>
  <c r="Y15" i="36"/>
  <c r="Z14" i="36"/>
  <c r="Y14" i="36"/>
  <c r="Z13" i="36"/>
  <c r="Y13" i="36"/>
  <c r="Z12" i="36"/>
  <c r="Y12" i="36"/>
  <c r="Z11" i="36"/>
  <c r="Y11" i="36"/>
  <c r="Z10" i="36"/>
  <c r="Y10" i="36"/>
  <c r="Z9" i="36"/>
  <c r="Y9" i="36"/>
  <c r="Z8" i="36"/>
  <c r="Y8" i="36"/>
  <c r="Z7" i="36"/>
  <c r="Y7" i="36"/>
  <c r="Z6" i="36"/>
  <c r="Y6" i="36"/>
  <c r="Z5" i="36"/>
  <c r="Y5" i="36"/>
  <c r="Z29" i="34"/>
  <c r="Y29" i="34"/>
  <c r="Z28" i="34"/>
  <c r="Y28" i="34"/>
  <c r="Z27" i="34"/>
  <c r="Y27" i="34"/>
  <c r="X22" i="35"/>
  <c r="X45" i="35" s="1"/>
  <c r="W22" i="35"/>
  <c r="W37" i="35" s="1"/>
  <c r="V22" i="35"/>
  <c r="U22" i="35"/>
  <c r="T22" i="35"/>
  <c r="S22" i="35"/>
  <c r="R22" i="35"/>
  <c r="R45" i="35" s="1"/>
  <c r="Q22" i="35"/>
  <c r="Q37" i="35" s="1"/>
  <c r="P22" i="35"/>
  <c r="O22" i="35"/>
  <c r="N22" i="35"/>
  <c r="M22" i="35"/>
  <c r="L22" i="35"/>
  <c r="L45" i="35" s="1"/>
  <c r="K22" i="35"/>
  <c r="K37" i="35" s="1"/>
  <c r="J22" i="35"/>
  <c r="I22" i="35"/>
  <c r="H22" i="35"/>
  <c r="G22" i="35"/>
  <c r="F22" i="35"/>
  <c r="F45" i="35" s="1"/>
  <c r="E22" i="35"/>
  <c r="E37" i="35" s="1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X20" i="35"/>
  <c r="W20" i="35"/>
  <c r="V20" i="35"/>
  <c r="U20" i="35"/>
  <c r="T20" i="35"/>
  <c r="T43" i="35" s="1"/>
  <c r="S20" i="35"/>
  <c r="S35" i="35" s="1"/>
  <c r="R20" i="35"/>
  <c r="Q20" i="35"/>
  <c r="P20" i="35"/>
  <c r="O20" i="35"/>
  <c r="N20" i="35"/>
  <c r="N43" i="35" s="1"/>
  <c r="M20" i="35"/>
  <c r="M35" i="35" s="1"/>
  <c r="L20" i="35"/>
  <c r="K20" i="35"/>
  <c r="K31" i="35" s="1"/>
  <c r="J20" i="35"/>
  <c r="I20" i="35"/>
  <c r="H20" i="35"/>
  <c r="H43" i="35" s="1"/>
  <c r="G20" i="35"/>
  <c r="G35" i="35" s="1"/>
  <c r="F20" i="35"/>
  <c r="E20" i="35"/>
  <c r="E31" i="35" s="1"/>
  <c r="Z19" i="35"/>
  <c r="Y19" i="35"/>
  <c r="Z18" i="35"/>
  <c r="Y18" i="35"/>
  <c r="Z17" i="35"/>
  <c r="Y17" i="35"/>
  <c r="Z16" i="35"/>
  <c r="Y16" i="35"/>
  <c r="Z15" i="35"/>
  <c r="Y15" i="35"/>
  <c r="Z14" i="35"/>
  <c r="Y14" i="35"/>
  <c r="Z13" i="35"/>
  <c r="Y13" i="35"/>
  <c r="Z12" i="35"/>
  <c r="Y12" i="35"/>
  <c r="Z11" i="35"/>
  <c r="Y11" i="35"/>
  <c r="Z10" i="35"/>
  <c r="Y10" i="35"/>
  <c r="Z9" i="35"/>
  <c r="Y9" i="35"/>
  <c r="Z8" i="35"/>
  <c r="Y8" i="35"/>
  <c r="Z7" i="35"/>
  <c r="Y7" i="35"/>
  <c r="Z6" i="35"/>
  <c r="Y6" i="35"/>
  <c r="Z5" i="35"/>
  <c r="Y5" i="35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Z41" i="34"/>
  <c r="Y41" i="34"/>
  <c r="Z40" i="34"/>
  <c r="Y40" i="34"/>
  <c r="Z39" i="34"/>
  <c r="Y39" i="34"/>
  <c r="X41" i="34"/>
  <c r="W41" i="34"/>
  <c r="V41" i="34"/>
  <c r="U41" i="34"/>
  <c r="U45" i="34" s="1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X40" i="34"/>
  <c r="W40" i="34"/>
  <c r="V40" i="34"/>
  <c r="U40" i="34"/>
  <c r="T40" i="34"/>
  <c r="T44" i="34" s="1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X39" i="34"/>
  <c r="X47" i="34" s="1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F43" i="34" s="1"/>
  <c r="E3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X28" i="34"/>
  <c r="W28" i="34"/>
  <c r="W36" i="34" s="1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E36" i="34" s="1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T48" i="34"/>
  <c r="S44" i="34"/>
  <c r="G37" i="34"/>
  <c r="X22" i="34"/>
  <c r="W22" i="34"/>
  <c r="V22" i="34"/>
  <c r="V45" i="34" s="1"/>
  <c r="U22" i="34"/>
  <c r="T22" i="34"/>
  <c r="S22" i="34"/>
  <c r="S37" i="34" s="1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X21" i="34"/>
  <c r="X48" i="34" s="1"/>
  <c r="W21" i="34"/>
  <c r="W44" i="34" s="1"/>
  <c r="V21" i="34"/>
  <c r="U21" i="34"/>
  <c r="U36" i="34" s="1"/>
  <c r="T21" i="34"/>
  <c r="T32" i="34" s="1"/>
  <c r="S21" i="34"/>
  <c r="R21" i="34"/>
  <c r="R48" i="34" s="1"/>
  <c r="Q21" i="34"/>
  <c r="Q44" i="34" s="1"/>
  <c r="P21" i="34"/>
  <c r="O21" i="34"/>
  <c r="O36" i="34" s="1"/>
  <c r="N21" i="34"/>
  <c r="N32" i="34" s="1"/>
  <c r="M21" i="34"/>
  <c r="L21" i="34"/>
  <c r="L48" i="34" s="1"/>
  <c r="K21" i="34"/>
  <c r="K44" i="34" s="1"/>
  <c r="J21" i="34"/>
  <c r="I21" i="34"/>
  <c r="I36" i="34" s="1"/>
  <c r="H21" i="34"/>
  <c r="H32" i="34" s="1"/>
  <c r="G21" i="34"/>
  <c r="G44" i="34" s="1"/>
  <c r="F21" i="34"/>
  <c r="F48" i="34" s="1"/>
  <c r="E21" i="34"/>
  <c r="E44" i="34" s="1"/>
  <c r="X20" i="34"/>
  <c r="X43" i="34" s="1"/>
  <c r="W20" i="34"/>
  <c r="W31" i="34" s="1"/>
  <c r="V20" i="34"/>
  <c r="V47" i="34" s="1"/>
  <c r="U20" i="34"/>
  <c r="U43" i="34" s="1"/>
  <c r="T20" i="34"/>
  <c r="T43" i="34" s="1"/>
  <c r="S20" i="34"/>
  <c r="R20" i="34"/>
  <c r="R47" i="34" s="1"/>
  <c r="Q20" i="34"/>
  <c r="Q31" i="34" s="1"/>
  <c r="P20" i="34"/>
  <c r="P47" i="34" s="1"/>
  <c r="O20" i="34"/>
  <c r="O43" i="34" s="1"/>
  <c r="N20" i="34"/>
  <c r="N43" i="34" s="1"/>
  <c r="M20" i="34"/>
  <c r="L20" i="34"/>
  <c r="K20" i="34"/>
  <c r="K31" i="34" s="1"/>
  <c r="J20" i="34"/>
  <c r="J47" i="34" s="1"/>
  <c r="I20" i="34"/>
  <c r="I43" i="34" s="1"/>
  <c r="H20" i="34"/>
  <c r="H43" i="34" s="1"/>
  <c r="G20" i="34"/>
  <c r="F20" i="34"/>
  <c r="F47" i="34" s="1"/>
  <c r="E20" i="34"/>
  <c r="E31" i="34" s="1"/>
  <c r="Z19" i="34"/>
  <c r="Y19" i="34"/>
  <c r="Z18" i="34"/>
  <c r="Y18" i="34"/>
  <c r="Z17" i="34"/>
  <c r="Z20" i="34" s="1"/>
  <c r="Z43" i="34" s="1"/>
  <c r="Y17" i="34"/>
  <c r="Z16" i="34"/>
  <c r="Y16" i="34"/>
  <c r="Z15" i="34"/>
  <c r="Y15" i="34"/>
  <c r="Z14" i="34"/>
  <c r="Y14" i="34"/>
  <c r="Z13" i="34"/>
  <c r="Y13" i="34"/>
  <c r="Z12" i="34"/>
  <c r="Y12" i="34"/>
  <c r="Z11" i="34"/>
  <c r="Y11" i="34"/>
  <c r="Z10" i="34"/>
  <c r="Y10" i="34"/>
  <c r="Z9" i="34"/>
  <c r="Y9" i="34"/>
  <c r="Z8" i="34"/>
  <c r="Y8" i="34"/>
  <c r="Z7" i="34"/>
  <c r="Y7" i="34"/>
  <c r="Z6" i="34"/>
  <c r="Y6" i="34"/>
  <c r="Z5" i="34"/>
  <c r="Y5" i="34"/>
  <c r="Z42" i="32"/>
  <c r="X42" i="32"/>
  <c r="V42" i="32"/>
  <c r="T42" i="32"/>
  <c r="R42" i="32"/>
  <c r="P42" i="32"/>
  <c r="N42" i="32"/>
  <c r="L42" i="32"/>
  <c r="J42" i="32"/>
  <c r="H42" i="32"/>
  <c r="W41" i="32"/>
  <c r="U41" i="32"/>
  <c r="S41" i="32"/>
  <c r="Q41" i="32"/>
  <c r="O41" i="32"/>
  <c r="M41" i="32"/>
  <c r="K41" i="32"/>
  <c r="I41" i="32"/>
  <c r="G41" i="32"/>
  <c r="E41" i="32"/>
  <c r="W40" i="32"/>
  <c r="U40" i="32"/>
  <c r="S40" i="32"/>
  <c r="Q40" i="32"/>
  <c r="M40" i="32"/>
  <c r="K40" i="32"/>
  <c r="G40" i="32"/>
  <c r="E40" i="32"/>
  <c r="U39" i="32"/>
  <c r="S39" i="32"/>
  <c r="O39" i="32"/>
  <c r="M39" i="32"/>
  <c r="I39" i="32"/>
  <c r="Z42" i="33"/>
  <c r="X42" i="33"/>
  <c r="V42" i="33"/>
  <c r="T42" i="33"/>
  <c r="R42" i="33"/>
  <c r="P42" i="33"/>
  <c r="N42" i="33"/>
  <c r="L42" i="33"/>
  <c r="J42" i="33"/>
  <c r="H42" i="33"/>
  <c r="F42" i="33"/>
  <c r="R35" i="33"/>
  <c r="F35" i="33"/>
  <c r="O33" i="33"/>
  <c r="S32" i="33"/>
  <c r="G32" i="33"/>
  <c r="X22" i="33"/>
  <c r="W22" i="33"/>
  <c r="W37" i="33" s="1"/>
  <c r="V22" i="33"/>
  <c r="V33" i="33" s="1"/>
  <c r="U22" i="33"/>
  <c r="U37" i="33" s="1"/>
  <c r="T22" i="33"/>
  <c r="S22" i="33"/>
  <c r="R22" i="33"/>
  <c r="Q22" i="33"/>
  <c r="Q37" i="33" s="1"/>
  <c r="P22" i="33"/>
  <c r="P33" i="33" s="1"/>
  <c r="O22" i="33"/>
  <c r="O37" i="33" s="1"/>
  <c r="N22" i="33"/>
  <c r="M22" i="33"/>
  <c r="L22" i="33"/>
  <c r="K22" i="33"/>
  <c r="K37" i="33" s="1"/>
  <c r="J22" i="33"/>
  <c r="J33" i="33" s="1"/>
  <c r="I22" i="33"/>
  <c r="I37" i="33" s="1"/>
  <c r="H22" i="33"/>
  <c r="G22" i="33"/>
  <c r="F22" i="33"/>
  <c r="E22" i="33"/>
  <c r="E37" i="33" s="1"/>
  <c r="X21" i="33"/>
  <c r="W21" i="33"/>
  <c r="V21" i="33"/>
  <c r="U21" i="33"/>
  <c r="U36" i="33" s="1"/>
  <c r="T21" i="33"/>
  <c r="T36" i="33" s="1"/>
  <c r="S21" i="33"/>
  <c r="S36" i="33" s="1"/>
  <c r="R21" i="33"/>
  <c r="Q21" i="33"/>
  <c r="P21" i="33"/>
  <c r="O21" i="33"/>
  <c r="O36" i="33" s="1"/>
  <c r="N21" i="33"/>
  <c r="M21" i="33"/>
  <c r="M36" i="33" s="1"/>
  <c r="L21" i="33"/>
  <c r="K21" i="33"/>
  <c r="J21" i="33"/>
  <c r="I21" i="33"/>
  <c r="I36" i="33" s="1"/>
  <c r="H21" i="33"/>
  <c r="G21" i="33"/>
  <c r="G36" i="33" s="1"/>
  <c r="F21" i="33"/>
  <c r="E21" i="33"/>
  <c r="Z20" i="33"/>
  <c r="X20" i="33"/>
  <c r="X31" i="33" s="1"/>
  <c r="W20" i="33"/>
  <c r="V20" i="33"/>
  <c r="U20" i="33"/>
  <c r="T20" i="33"/>
  <c r="T39" i="32" s="1"/>
  <c r="S20" i="33"/>
  <c r="S35" i="33" s="1"/>
  <c r="R20" i="33"/>
  <c r="R31" i="33" s="1"/>
  <c r="Q20" i="33"/>
  <c r="P20" i="33"/>
  <c r="O20" i="33"/>
  <c r="N20" i="33"/>
  <c r="N39" i="32" s="1"/>
  <c r="M20" i="33"/>
  <c r="M35" i="33" s="1"/>
  <c r="L20" i="33"/>
  <c r="L31" i="33" s="1"/>
  <c r="K20" i="33"/>
  <c r="J20" i="33"/>
  <c r="I20" i="33"/>
  <c r="H20" i="33"/>
  <c r="H39" i="32" s="1"/>
  <c r="G20" i="33"/>
  <c r="G35" i="33" s="1"/>
  <c r="F20" i="33"/>
  <c r="F31" i="33" s="1"/>
  <c r="E20" i="33"/>
  <c r="Z19" i="33"/>
  <c r="Y19" i="33"/>
  <c r="Z18" i="33"/>
  <c r="Y18" i="33"/>
  <c r="Z17" i="33"/>
  <c r="Y17" i="33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" i="33"/>
  <c r="Y7" i="33"/>
  <c r="Z6" i="33"/>
  <c r="Y6" i="33"/>
  <c r="Z5" i="33"/>
  <c r="Y5" i="33"/>
  <c r="F42" i="32"/>
  <c r="X22" i="32"/>
  <c r="W22" i="32"/>
  <c r="V22" i="32"/>
  <c r="U22" i="32"/>
  <c r="T22" i="32"/>
  <c r="S22" i="32"/>
  <c r="S45" i="32" s="1"/>
  <c r="R22" i="32"/>
  <c r="Q22" i="32"/>
  <c r="P22" i="32"/>
  <c r="O22" i="32"/>
  <c r="N22" i="32"/>
  <c r="M22" i="32"/>
  <c r="M45" i="32" s="1"/>
  <c r="L22" i="32"/>
  <c r="K22" i="32"/>
  <c r="J22" i="32"/>
  <c r="I22" i="32"/>
  <c r="H22" i="32"/>
  <c r="G22" i="32"/>
  <c r="G45" i="32" s="1"/>
  <c r="F22" i="32"/>
  <c r="E22" i="32"/>
  <c r="E37" i="32" s="1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X42" i="29"/>
  <c r="V42" i="29"/>
  <c r="T42" i="29"/>
  <c r="R42" i="29"/>
  <c r="P42" i="29"/>
  <c r="N42" i="29"/>
  <c r="L42" i="29"/>
  <c r="J42" i="29"/>
  <c r="H42" i="29"/>
  <c r="F42" i="29"/>
  <c r="X41" i="29"/>
  <c r="H41" i="29"/>
  <c r="J40" i="29"/>
  <c r="L39" i="29"/>
  <c r="V42" i="31"/>
  <c r="T42" i="31"/>
  <c r="R42" i="31"/>
  <c r="X22" i="31"/>
  <c r="W22" i="31"/>
  <c r="W41" i="29" s="1"/>
  <c r="V22" i="31"/>
  <c r="U22" i="31"/>
  <c r="U37" i="31" s="1"/>
  <c r="T22" i="31"/>
  <c r="S22" i="31"/>
  <c r="R22" i="31"/>
  <c r="Q22" i="31"/>
  <c r="P22" i="31"/>
  <c r="O22" i="31"/>
  <c r="O37" i="31" s="1"/>
  <c r="N22" i="31"/>
  <c r="M22" i="31"/>
  <c r="L22" i="31"/>
  <c r="K22" i="31"/>
  <c r="J22" i="31"/>
  <c r="I22" i="31"/>
  <c r="H22" i="31"/>
  <c r="G22" i="31"/>
  <c r="F22" i="31"/>
  <c r="E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Z19" i="31"/>
  <c r="Y19" i="31"/>
  <c r="Z18" i="31"/>
  <c r="Y18" i="31"/>
  <c r="Z17" i="3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Z7" i="31"/>
  <c r="Y7" i="31"/>
  <c r="Z6" i="31"/>
  <c r="Y6" i="31"/>
  <c r="Z5" i="31"/>
  <c r="Y5" i="31"/>
  <c r="Z32" i="51" l="1"/>
  <c r="Z35" i="51"/>
  <c r="Z43" i="51"/>
  <c r="G25" i="51"/>
  <c r="Y37" i="51"/>
  <c r="M46" i="52"/>
  <c r="M34" i="52"/>
  <c r="W46" i="52"/>
  <c r="W34" i="52"/>
  <c r="G34" i="52"/>
  <c r="G46" i="52"/>
  <c r="O34" i="52"/>
  <c r="O46" i="52"/>
  <c r="Q34" i="52"/>
  <c r="Q46" i="52"/>
  <c r="Y25" i="52"/>
  <c r="K46" i="52"/>
  <c r="K34" i="52"/>
  <c r="I46" i="52"/>
  <c r="I34" i="52"/>
  <c r="E34" i="52"/>
  <c r="E46" i="52"/>
  <c r="S34" i="52"/>
  <c r="S46" i="52"/>
  <c r="Y46" i="52"/>
  <c r="Y34" i="52"/>
  <c r="Q42" i="49"/>
  <c r="Q34" i="50"/>
  <c r="Y37" i="48"/>
  <c r="W25" i="48"/>
  <c r="E25" i="48"/>
  <c r="G25" i="48"/>
  <c r="Z44" i="48"/>
  <c r="V43" i="50"/>
  <c r="P43" i="50"/>
  <c r="K25" i="48"/>
  <c r="S25" i="48"/>
  <c r="AD17" i="51"/>
  <c r="Y23" i="50"/>
  <c r="Y49" i="50"/>
  <c r="Q46" i="50"/>
  <c r="Y49" i="48"/>
  <c r="K23" i="50"/>
  <c r="K34" i="50" s="1"/>
  <c r="O25" i="48"/>
  <c r="Y33" i="48"/>
  <c r="Q49" i="50"/>
  <c r="Q45" i="50"/>
  <c r="W48" i="50"/>
  <c r="G44" i="50"/>
  <c r="Y31" i="51"/>
  <c r="AH6" i="51"/>
  <c r="AG15" i="51"/>
  <c r="AE15" i="51"/>
  <c r="Y32" i="51"/>
  <c r="AE17" i="51"/>
  <c r="Z31" i="51"/>
  <c r="I25" i="51"/>
  <c r="AF17" i="51"/>
  <c r="AF19" i="51" s="1"/>
  <c r="Z47" i="51"/>
  <c r="Z36" i="51"/>
  <c r="Z45" i="51"/>
  <c r="AG17" i="51"/>
  <c r="AG19" i="51" s="1"/>
  <c r="AD15" i="51"/>
  <c r="Z49" i="51"/>
  <c r="Z44" i="51"/>
  <c r="Y23" i="51"/>
  <c r="Y34" i="51" s="1"/>
  <c r="Y44" i="51"/>
  <c r="U25" i="51"/>
  <c r="Y36" i="51"/>
  <c r="Y48" i="51"/>
  <c r="Y35" i="51"/>
  <c r="S25" i="51"/>
  <c r="M25" i="51"/>
  <c r="Z33" i="51"/>
  <c r="Y45" i="51"/>
  <c r="Y24" i="51"/>
  <c r="Y44" i="48"/>
  <c r="Y40" i="50"/>
  <c r="Z49" i="48"/>
  <c r="Z41" i="50"/>
  <c r="Z45" i="50" s="1"/>
  <c r="P49" i="50"/>
  <c r="P45" i="50"/>
  <c r="U48" i="50"/>
  <c r="U44" i="50"/>
  <c r="Y23" i="48"/>
  <c r="Y42" i="50" s="1"/>
  <c r="Y39" i="50"/>
  <c r="O48" i="50"/>
  <c r="O44" i="50"/>
  <c r="Y48" i="48"/>
  <c r="I49" i="50"/>
  <c r="Y42" i="49"/>
  <c r="X48" i="50"/>
  <c r="T48" i="50"/>
  <c r="T44" i="50"/>
  <c r="I48" i="50"/>
  <c r="I44" i="50"/>
  <c r="O34" i="48"/>
  <c r="O42" i="50"/>
  <c r="O46" i="50" s="1"/>
  <c r="M46" i="51"/>
  <c r="M42" i="49"/>
  <c r="M46" i="49" s="1"/>
  <c r="J49" i="50"/>
  <c r="J45" i="50"/>
  <c r="U23" i="50"/>
  <c r="U34" i="50" s="1"/>
  <c r="S46" i="51"/>
  <c r="S42" i="49"/>
  <c r="S46" i="49" s="1"/>
  <c r="E42" i="49"/>
  <c r="E46" i="49" s="1"/>
  <c r="N48" i="50"/>
  <c r="N44" i="50"/>
  <c r="O34" i="50"/>
  <c r="O42" i="49"/>
  <c r="O46" i="49" s="1"/>
  <c r="O46" i="51"/>
  <c r="V48" i="50"/>
  <c r="Z35" i="48"/>
  <c r="Z39" i="50"/>
  <c r="I42" i="49"/>
  <c r="I46" i="49" s="1"/>
  <c r="I46" i="51"/>
  <c r="G42" i="49"/>
  <c r="H48" i="50"/>
  <c r="H44" i="50"/>
  <c r="M25" i="48"/>
  <c r="U25" i="48"/>
  <c r="Q25" i="48"/>
  <c r="Y45" i="48"/>
  <c r="Z36" i="48"/>
  <c r="Z40" i="50"/>
  <c r="K46" i="50"/>
  <c r="K42" i="49"/>
  <c r="K46" i="49" s="1"/>
  <c r="K25" i="51"/>
  <c r="Q25" i="51"/>
  <c r="O25" i="51"/>
  <c r="Z37" i="51"/>
  <c r="Y49" i="51"/>
  <c r="W25" i="51"/>
  <c r="Y33" i="51"/>
  <c r="Q34" i="51"/>
  <c r="Q46" i="51"/>
  <c r="W46" i="51"/>
  <c r="W34" i="51"/>
  <c r="U34" i="51"/>
  <c r="S34" i="51"/>
  <c r="M34" i="51"/>
  <c r="K46" i="51"/>
  <c r="K34" i="51"/>
  <c r="I34" i="51"/>
  <c r="G34" i="51"/>
  <c r="G46" i="51"/>
  <c r="E34" i="51"/>
  <c r="E46" i="51"/>
  <c r="O34" i="51"/>
  <c r="Z49" i="49"/>
  <c r="I46" i="50"/>
  <c r="I34" i="50"/>
  <c r="G34" i="50"/>
  <c r="G46" i="50"/>
  <c r="Z33" i="50"/>
  <c r="Z37" i="50"/>
  <c r="Y24" i="50"/>
  <c r="Y25" i="50"/>
  <c r="M46" i="50"/>
  <c r="M34" i="50"/>
  <c r="Y46" i="50"/>
  <c r="Y34" i="50"/>
  <c r="S34" i="50"/>
  <c r="S46" i="50"/>
  <c r="E34" i="50"/>
  <c r="E46" i="50"/>
  <c r="E34" i="49"/>
  <c r="Z35" i="49"/>
  <c r="Y48" i="49"/>
  <c r="Z47" i="49"/>
  <c r="Y44" i="49"/>
  <c r="Z43" i="49"/>
  <c r="Y36" i="49"/>
  <c r="Q46" i="49"/>
  <c r="Z33" i="49"/>
  <c r="Z36" i="49"/>
  <c r="Y43" i="49"/>
  <c r="Y31" i="49"/>
  <c r="Z44" i="49"/>
  <c r="O25" i="49"/>
  <c r="S25" i="49"/>
  <c r="Z48" i="49"/>
  <c r="I34" i="49"/>
  <c r="Y35" i="49"/>
  <c r="E25" i="49"/>
  <c r="G25" i="49"/>
  <c r="U25" i="49"/>
  <c r="Q25" i="49"/>
  <c r="S34" i="49"/>
  <c r="W46" i="49"/>
  <c r="W34" i="49"/>
  <c r="K34" i="49"/>
  <c r="Y49" i="49"/>
  <c r="Y33" i="49"/>
  <c r="Y37" i="49"/>
  <c r="M25" i="49"/>
  <c r="Y45" i="49"/>
  <c r="Y23" i="49"/>
  <c r="O34" i="49"/>
  <c r="U34" i="49"/>
  <c r="M34" i="49"/>
  <c r="G46" i="49"/>
  <c r="G34" i="49"/>
  <c r="I25" i="49"/>
  <c r="W25" i="49"/>
  <c r="Y24" i="49"/>
  <c r="Z45" i="48"/>
  <c r="Y32" i="48"/>
  <c r="Y35" i="48"/>
  <c r="Z33" i="48"/>
  <c r="Z47" i="48"/>
  <c r="Y47" i="48"/>
  <c r="Y24" i="48"/>
  <c r="Y36" i="48"/>
  <c r="Y43" i="48"/>
  <c r="Y31" i="48"/>
  <c r="O46" i="48"/>
  <c r="Z37" i="48"/>
  <c r="Z32" i="48"/>
  <c r="Z31" i="48"/>
  <c r="Z43" i="48"/>
  <c r="G34" i="48"/>
  <c r="G46" i="48"/>
  <c r="K46" i="48"/>
  <c r="K34" i="48"/>
  <c r="U46" i="48"/>
  <c r="U34" i="48"/>
  <c r="I46" i="48"/>
  <c r="I34" i="48"/>
  <c r="Y46" i="48"/>
  <c r="Y34" i="48"/>
  <c r="M46" i="48"/>
  <c r="M34" i="48"/>
  <c r="Q34" i="48"/>
  <c r="Q46" i="48"/>
  <c r="S34" i="48"/>
  <c r="S46" i="48"/>
  <c r="E34" i="48"/>
  <c r="E46" i="48"/>
  <c r="W46" i="48"/>
  <c r="W34" i="48"/>
  <c r="Z37" i="47"/>
  <c r="W49" i="47"/>
  <c r="Y49" i="47"/>
  <c r="R49" i="47"/>
  <c r="J48" i="47"/>
  <c r="Y37" i="46"/>
  <c r="Y41" i="47"/>
  <c r="Y45" i="47" s="1"/>
  <c r="K49" i="47"/>
  <c r="Y49" i="46"/>
  <c r="Z35" i="46"/>
  <c r="Z39" i="47"/>
  <c r="Z43" i="47" s="1"/>
  <c r="Z48" i="46"/>
  <c r="Z40" i="47"/>
  <c r="E49" i="47"/>
  <c r="H45" i="47"/>
  <c r="K23" i="47"/>
  <c r="K46" i="47" s="1"/>
  <c r="N45" i="47"/>
  <c r="Z43" i="46"/>
  <c r="Y36" i="46"/>
  <c r="Y40" i="47"/>
  <c r="Y35" i="46"/>
  <c r="Y39" i="47"/>
  <c r="Z49" i="46"/>
  <c r="Z41" i="47"/>
  <c r="G25" i="47"/>
  <c r="U25" i="47"/>
  <c r="Z47" i="47"/>
  <c r="Y24" i="47"/>
  <c r="Z48" i="47"/>
  <c r="Z44" i="47"/>
  <c r="E25" i="47"/>
  <c r="Z36" i="47"/>
  <c r="O25" i="47"/>
  <c r="Z35" i="47"/>
  <c r="Y23" i="47"/>
  <c r="Y34" i="47" s="1"/>
  <c r="Y33" i="47"/>
  <c r="I25" i="47"/>
  <c r="S25" i="47"/>
  <c r="M46" i="47"/>
  <c r="M34" i="47"/>
  <c r="U46" i="47"/>
  <c r="U34" i="47"/>
  <c r="S34" i="47"/>
  <c r="S46" i="47"/>
  <c r="I34" i="47"/>
  <c r="I46" i="47"/>
  <c r="G34" i="47"/>
  <c r="G46" i="47"/>
  <c r="E34" i="47"/>
  <c r="E46" i="47"/>
  <c r="W46" i="47"/>
  <c r="W34" i="47"/>
  <c r="O34" i="47"/>
  <c r="O46" i="47"/>
  <c r="Q34" i="47"/>
  <c r="Q46" i="47"/>
  <c r="Z36" i="46"/>
  <c r="Z47" i="46"/>
  <c r="Z31" i="46"/>
  <c r="Y48" i="46"/>
  <c r="Y32" i="46"/>
  <c r="Z44" i="46"/>
  <c r="W25" i="46"/>
  <c r="I25" i="46"/>
  <c r="G25" i="46"/>
  <c r="Y31" i="46"/>
  <c r="Z45" i="46"/>
  <c r="Y33" i="46"/>
  <c r="M25" i="46"/>
  <c r="Y23" i="46"/>
  <c r="Y45" i="46"/>
  <c r="O25" i="46"/>
  <c r="E25" i="46"/>
  <c r="Q25" i="46"/>
  <c r="U25" i="46"/>
  <c r="S25" i="46"/>
  <c r="Y24" i="46"/>
  <c r="U46" i="46"/>
  <c r="U34" i="46"/>
  <c r="S34" i="46"/>
  <c r="S46" i="46"/>
  <c r="E46" i="46"/>
  <c r="E34" i="46"/>
  <c r="I46" i="46"/>
  <c r="I34" i="46"/>
  <c r="G34" i="46"/>
  <c r="G46" i="46"/>
  <c r="M46" i="46"/>
  <c r="M34" i="46"/>
  <c r="W34" i="46"/>
  <c r="W46" i="46"/>
  <c r="K46" i="46"/>
  <c r="K34" i="46"/>
  <c r="Q34" i="46"/>
  <c r="Q46" i="46"/>
  <c r="O34" i="46"/>
  <c r="O46" i="46"/>
  <c r="V45" i="43"/>
  <c r="F45" i="43"/>
  <c r="R45" i="43"/>
  <c r="V44" i="43"/>
  <c r="I36" i="43"/>
  <c r="O36" i="43"/>
  <c r="U36" i="43"/>
  <c r="Y32" i="45"/>
  <c r="Y36" i="45"/>
  <c r="Y44" i="45"/>
  <c r="Y48" i="45"/>
  <c r="Z32" i="45"/>
  <c r="Z36" i="45"/>
  <c r="Z44" i="45"/>
  <c r="Z48" i="45"/>
  <c r="Y45" i="45"/>
  <c r="Y49" i="45"/>
  <c r="Y33" i="45"/>
  <c r="Y37" i="45"/>
  <c r="Z49" i="45"/>
  <c r="Z33" i="45"/>
  <c r="Z37" i="45"/>
  <c r="Z45" i="45"/>
  <c r="Y24" i="45"/>
  <c r="Y35" i="45"/>
  <c r="Y43" i="45"/>
  <c r="Y47" i="45"/>
  <c r="Y23" i="45"/>
  <c r="Y31" i="45"/>
  <c r="Z43" i="45"/>
  <c r="Z47" i="45"/>
  <c r="Z31" i="45"/>
  <c r="Z35" i="45"/>
  <c r="K23" i="45"/>
  <c r="W23" i="45"/>
  <c r="M24" i="45"/>
  <c r="O25" i="45"/>
  <c r="G31" i="45"/>
  <c r="M31" i="45"/>
  <c r="S31" i="45"/>
  <c r="I32" i="45"/>
  <c r="O32" i="45"/>
  <c r="U32" i="45"/>
  <c r="E33" i="45"/>
  <c r="K33" i="45"/>
  <c r="Q33" i="45"/>
  <c r="W33" i="45"/>
  <c r="H35" i="45"/>
  <c r="N35" i="45"/>
  <c r="T35" i="45"/>
  <c r="J36" i="45"/>
  <c r="P36" i="45"/>
  <c r="V36" i="45"/>
  <c r="F37" i="45"/>
  <c r="L37" i="45"/>
  <c r="R37" i="45"/>
  <c r="X37" i="45"/>
  <c r="J43" i="45"/>
  <c r="P43" i="45"/>
  <c r="V43" i="45"/>
  <c r="F44" i="45"/>
  <c r="L44" i="45"/>
  <c r="R44" i="45"/>
  <c r="X44" i="45"/>
  <c r="H45" i="45"/>
  <c r="N45" i="45"/>
  <c r="T45" i="45"/>
  <c r="E47" i="45"/>
  <c r="K47" i="45"/>
  <c r="Q47" i="45"/>
  <c r="W47" i="45"/>
  <c r="G48" i="45"/>
  <c r="M48" i="45"/>
  <c r="S48" i="45"/>
  <c r="I49" i="45"/>
  <c r="O49" i="45"/>
  <c r="U49" i="45"/>
  <c r="M23" i="45"/>
  <c r="O24" i="45"/>
  <c r="E25" i="45"/>
  <c r="Q25" i="45"/>
  <c r="H31" i="45"/>
  <c r="N31" i="45"/>
  <c r="T31" i="45"/>
  <c r="J32" i="45"/>
  <c r="P32" i="45"/>
  <c r="V32" i="45"/>
  <c r="F33" i="45"/>
  <c r="L33" i="45"/>
  <c r="R33" i="45"/>
  <c r="X33" i="45"/>
  <c r="I35" i="45"/>
  <c r="O35" i="45"/>
  <c r="U35" i="45"/>
  <c r="E36" i="45"/>
  <c r="K36" i="45"/>
  <c r="Q36" i="45"/>
  <c r="W36" i="45"/>
  <c r="G37" i="45"/>
  <c r="M37" i="45"/>
  <c r="S37" i="45"/>
  <c r="E43" i="45"/>
  <c r="K43" i="45"/>
  <c r="Q43" i="45"/>
  <c r="W43" i="45"/>
  <c r="G44" i="45"/>
  <c r="M44" i="45"/>
  <c r="S44" i="45"/>
  <c r="I45" i="45"/>
  <c r="O45" i="45"/>
  <c r="U45" i="45"/>
  <c r="F47" i="45"/>
  <c r="L47" i="45"/>
  <c r="R47" i="45"/>
  <c r="X47" i="45"/>
  <c r="H48" i="45"/>
  <c r="N48" i="45"/>
  <c r="T48" i="45"/>
  <c r="J49" i="45"/>
  <c r="P49" i="45"/>
  <c r="V49" i="45"/>
  <c r="O23" i="45"/>
  <c r="E24" i="45"/>
  <c r="Q24" i="45"/>
  <c r="G25" i="45"/>
  <c r="S25" i="45"/>
  <c r="I31" i="45"/>
  <c r="O31" i="45"/>
  <c r="U31" i="45"/>
  <c r="E32" i="45"/>
  <c r="K32" i="45"/>
  <c r="Q32" i="45"/>
  <c r="W32" i="45"/>
  <c r="G33" i="45"/>
  <c r="M33" i="45"/>
  <c r="S33" i="45"/>
  <c r="J35" i="45"/>
  <c r="P35" i="45"/>
  <c r="V35" i="45"/>
  <c r="F36" i="45"/>
  <c r="L36" i="45"/>
  <c r="R36" i="45"/>
  <c r="X36" i="45"/>
  <c r="H37" i="45"/>
  <c r="N37" i="45"/>
  <c r="T37" i="45"/>
  <c r="F43" i="45"/>
  <c r="L43" i="45"/>
  <c r="R43" i="45"/>
  <c r="X43" i="45"/>
  <c r="H44" i="45"/>
  <c r="N44" i="45"/>
  <c r="T44" i="45"/>
  <c r="J45" i="45"/>
  <c r="P45" i="45"/>
  <c r="V45" i="45"/>
  <c r="G47" i="45"/>
  <c r="M47" i="45"/>
  <c r="S47" i="45"/>
  <c r="I48" i="45"/>
  <c r="O48" i="45"/>
  <c r="U48" i="45"/>
  <c r="E49" i="45"/>
  <c r="K49" i="45"/>
  <c r="Q49" i="45"/>
  <c r="W49" i="45"/>
  <c r="E23" i="45"/>
  <c r="Q23" i="45"/>
  <c r="G24" i="45"/>
  <c r="S24" i="45"/>
  <c r="I25" i="45"/>
  <c r="U25" i="45"/>
  <c r="J31" i="45"/>
  <c r="P31" i="45"/>
  <c r="V31" i="45"/>
  <c r="F32" i="45"/>
  <c r="L32" i="45"/>
  <c r="R32" i="45"/>
  <c r="X32" i="45"/>
  <c r="H33" i="45"/>
  <c r="N33" i="45"/>
  <c r="T33" i="45"/>
  <c r="E35" i="45"/>
  <c r="K35" i="45"/>
  <c r="Q35" i="45"/>
  <c r="W35" i="45"/>
  <c r="G36" i="45"/>
  <c r="M36" i="45"/>
  <c r="S36" i="45"/>
  <c r="I37" i="45"/>
  <c r="O37" i="45"/>
  <c r="U37" i="45"/>
  <c r="G43" i="45"/>
  <c r="M43" i="45"/>
  <c r="S43" i="45"/>
  <c r="I44" i="45"/>
  <c r="O44" i="45"/>
  <c r="U44" i="45"/>
  <c r="E45" i="45"/>
  <c r="K45" i="45"/>
  <c r="Q45" i="45"/>
  <c r="W45" i="45"/>
  <c r="H47" i="45"/>
  <c r="N47" i="45"/>
  <c r="T47" i="45"/>
  <c r="J48" i="45"/>
  <c r="P48" i="45"/>
  <c r="V48" i="45"/>
  <c r="F49" i="45"/>
  <c r="L49" i="45"/>
  <c r="R49" i="45"/>
  <c r="X49" i="45"/>
  <c r="G23" i="45"/>
  <c r="S23" i="45"/>
  <c r="I24" i="45"/>
  <c r="U24" i="45"/>
  <c r="K25" i="45"/>
  <c r="W25" i="45"/>
  <c r="F35" i="45"/>
  <c r="L35" i="45"/>
  <c r="R35" i="45"/>
  <c r="X35" i="45"/>
  <c r="H36" i="45"/>
  <c r="N36" i="45"/>
  <c r="T36" i="45"/>
  <c r="J37" i="45"/>
  <c r="P37" i="45"/>
  <c r="V37" i="45"/>
  <c r="L45" i="45"/>
  <c r="X45" i="45"/>
  <c r="I47" i="45"/>
  <c r="O47" i="45"/>
  <c r="U47" i="45"/>
  <c r="E48" i="45"/>
  <c r="K48" i="45"/>
  <c r="Q48" i="45"/>
  <c r="W48" i="45"/>
  <c r="G49" i="45"/>
  <c r="M49" i="45"/>
  <c r="S49" i="45"/>
  <c r="I23" i="45"/>
  <c r="U23" i="45"/>
  <c r="M25" i="45"/>
  <c r="J32" i="43"/>
  <c r="F43" i="43"/>
  <c r="X43" i="43"/>
  <c r="H32" i="43"/>
  <c r="N32" i="43"/>
  <c r="T32" i="43"/>
  <c r="Z33" i="44"/>
  <c r="Z37" i="44"/>
  <c r="Z45" i="44"/>
  <c r="Y24" i="44"/>
  <c r="Z49" i="44"/>
  <c r="Z43" i="44"/>
  <c r="Z47" i="44"/>
  <c r="Z31" i="44"/>
  <c r="Z35" i="44"/>
  <c r="Y32" i="44"/>
  <c r="Y36" i="44"/>
  <c r="Y44" i="44"/>
  <c r="Y48" i="44"/>
  <c r="G34" i="44"/>
  <c r="G46" i="44"/>
  <c r="S46" i="44"/>
  <c r="S34" i="44"/>
  <c r="Z36" i="44"/>
  <c r="Z32" i="44"/>
  <c r="Z44" i="44"/>
  <c r="Z48" i="44"/>
  <c r="Y49" i="44"/>
  <c r="Y45" i="44"/>
  <c r="M25" i="44"/>
  <c r="Y33" i="44"/>
  <c r="Y37" i="44"/>
  <c r="U23" i="44"/>
  <c r="S35" i="44"/>
  <c r="E37" i="44"/>
  <c r="K23" i="44"/>
  <c r="W23" i="44"/>
  <c r="M24" i="44"/>
  <c r="O25" i="44"/>
  <c r="G31" i="44"/>
  <c r="M31" i="44"/>
  <c r="S31" i="44"/>
  <c r="Y31" i="44"/>
  <c r="I32" i="44"/>
  <c r="O32" i="44"/>
  <c r="U32" i="44"/>
  <c r="E33" i="44"/>
  <c r="K33" i="44"/>
  <c r="Q33" i="44"/>
  <c r="W33" i="44"/>
  <c r="H35" i="44"/>
  <c r="N35" i="44"/>
  <c r="T35" i="44"/>
  <c r="J36" i="44"/>
  <c r="P36" i="44"/>
  <c r="V36" i="44"/>
  <c r="F37" i="44"/>
  <c r="L37" i="44"/>
  <c r="R37" i="44"/>
  <c r="X37" i="44"/>
  <c r="J43" i="44"/>
  <c r="P43" i="44"/>
  <c r="V43" i="44"/>
  <c r="F44" i="44"/>
  <c r="L44" i="44"/>
  <c r="R44" i="44"/>
  <c r="X44" i="44"/>
  <c r="H45" i="44"/>
  <c r="N45" i="44"/>
  <c r="T45" i="44"/>
  <c r="E47" i="44"/>
  <c r="K47" i="44"/>
  <c r="Q47" i="44"/>
  <c r="W47" i="44"/>
  <c r="G48" i="44"/>
  <c r="M48" i="44"/>
  <c r="S48" i="44"/>
  <c r="I49" i="44"/>
  <c r="O49" i="44"/>
  <c r="U49" i="44"/>
  <c r="K24" i="44"/>
  <c r="Y35" i="44"/>
  <c r="K37" i="44"/>
  <c r="M23" i="44"/>
  <c r="Y23" i="44"/>
  <c r="O24" i="44"/>
  <c r="E25" i="44"/>
  <c r="Q25" i="44"/>
  <c r="H31" i="44"/>
  <c r="N31" i="44"/>
  <c r="T31" i="44"/>
  <c r="J32" i="44"/>
  <c r="P32" i="44"/>
  <c r="V32" i="44"/>
  <c r="F33" i="44"/>
  <c r="L33" i="44"/>
  <c r="R33" i="44"/>
  <c r="X33" i="44"/>
  <c r="I35" i="44"/>
  <c r="O35" i="44"/>
  <c r="U35" i="44"/>
  <c r="E36" i="44"/>
  <c r="K36" i="44"/>
  <c r="Q36" i="44"/>
  <c r="W36" i="44"/>
  <c r="G37" i="44"/>
  <c r="M37" i="44"/>
  <c r="S37" i="44"/>
  <c r="E43" i="44"/>
  <c r="K43" i="44"/>
  <c r="Q43" i="44"/>
  <c r="W43" i="44"/>
  <c r="G44" i="44"/>
  <c r="M44" i="44"/>
  <c r="S44" i="44"/>
  <c r="I45" i="44"/>
  <c r="O45" i="44"/>
  <c r="U45" i="44"/>
  <c r="F47" i="44"/>
  <c r="L47" i="44"/>
  <c r="R47" i="44"/>
  <c r="X47" i="44"/>
  <c r="H48" i="44"/>
  <c r="N48" i="44"/>
  <c r="T48" i="44"/>
  <c r="J49" i="44"/>
  <c r="P49" i="44"/>
  <c r="V49" i="44"/>
  <c r="I23" i="44"/>
  <c r="M35" i="44"/>
  <c r="U36" i="44"/>
  <c r="O23" i="44"/>
  <c r="E24" i="44"/>
  <c r="Q24" i="44"/>
  <c r="G25" i="44"/>
  <c r="S25" i="44"/>
  <c r="I31" i="44"/>
  <c r="O31" i="44"/>
  <c r="U31" i="44"/>
  <c r="E32" i="44"/>
  <c r="K32" i="44"/>
  <c r="Q32" i="44"/>
  <c r="W32" i="44"/>
  <c r="G33" i="44"/>
  <c r="M33" i="44"/>
  <c r="S33" i="44"/>
  <c r="J35" i="44"/>
  <c r="P35" i="44"/>
  <c r="V35" i="44"/>
  <c r="F36" i="44"/>
  <c r="L36" i="44"/>
  <c r="F43" i="44"/>
  <c r="L43" i="44"/>
  <c r="R43" i="44"/>
  <c r="X43" i="44"/>
  <c r="H44" i="44"/>
  <c r="N44" i="44"/>
  <c r="T44" i="44"/>
  <c r="J45" i="44"/>
  <c r="P45" i="44"/>
  <c r="V45" i="44"/>
  <c r="G47" i="44"/>
  <c r="M47" i="44"/>
  <c r="S47" i="44"/>
  <c r="Y47" i="44"/>
  <c r="I48" i="44"/>
  <c r="O48" i="44"/>
  <c r="U48" i="44"/>
  <c r="E49" i="44"/>
  <c r="K49" i="44"/>
  <c r="Q49" i="44"/>
  <c r="W49" i="44"/>
  <c r="G35" i="44"/>
  <c r="O36" i="44"/>
  <c r="W37" i="44"/>
  <c r="E23" i="44"/>
  <c r="Q23" i="44"/>
  <c r="I25" i="44"/>
  <c r="U25" i="44"/>
  <c r="E35" i="44"/>
  <c r="K35" i="44"/>
  <c r="Q35" i="44"/>
  <c r="W35" i="44"/>
  <c r="G36" i="44"/>
  <c r="M36" i="44"/>
  <c r="S36" i="44"/>
  <c r="I37" i="44"/>
  <c r="O37" i="44"/>
  <c r="U37" i="44"/>
  <c r="G43" i="44"/>
  <c r="S43" i="44"/>
  <c r="I44" i="44"/>
  <c r="K45" i="44"/>
  <c r="Q45" i="44"/>
  <c r="W45" i="44"/>
  <c r="H47" i="44"/>
  <c r="N47" i="44"/>
  <c r="T47" i="44"/>
  <c r="J48" i="44"/>
  <c r="P48" i="44"/>
  <c r="V48" i="44"/>
  <c r="F49" i="44"/>
  <c r="L49" i="44"/>
  <c r="R49" i="44"/>
  <c r="X49" i="44"/>
  <c r="W24" i="44"/>
  <c r="I24" i="44"/>
  <c r="U24" i="44"/>
  <c r="E25" i="43"/>
  <c r="T44" i="43"/>
  <c r="T48" i="43"/>
  <c r="S47" i="43"/>
  <c r="H43" i="43"/>
  <c r="N43" i="43"/>
  <c r="T43" i="43"/>
  <c r="F48" i="43"/>
  <c r="L48" i="43"/>
  <c r="R48" i="43"/>
  <c r="X48" i="43"/>
  <c r="I43" i="43"/>
  <c r="O43" i="43"/>
  <c r="U43" i="43"/>
  <c r="E44" i="43"/>
  <c r="K44" i="43"/>
  <c r="Q44" i="43"/>
  <c r="W44" i="43"/>
  <c r="G32" i="43"/>
  <c r="M32" i="43"/>
  <c r="S32" i="43"/>
  <c r="E37" i="43"/>
  <c r="K37" i="43"/>
  <c r="Q37" i="43"/>
  <c r="W37" i="43"/>
  <c r="F31" i="43"/>
  <c r="L31" i="43"/>
  <c r="R31" i="43"/>
  <c r="X31" i="43"/>
  <c r="G35" i="43"/>
  <c r="M35" i="43"/>
  <c r="S35" i="43"/>
  <c r="I33" i="43"/>
  <c r="O33" i="43"/>
  <c r="U33" i="43"/>
  <c r="J33" i="43"/>
  <c r="P33" i="43"/>
  <c r="V33" i="43"/>
  <c r="Z20" i="43"/>
  <c r="Z47" i="43" s="1"/>
  <c r="O24" i="43"/>
  <c r="H31" i="43"/>
  <c r="F33" i="43"/>
  <c r="Q43" i="43"/>
  <c r="M44" i="43"/>
  <c r="O45" i="43"/>
  <c r="L47" i="43"/>
  <c r="I48" i="43"/>
  <c r="J49" i="43"/>
  <c r="Y21" i="43"/>
  <c r="Y32" i="43" s="1"/>
  <c r="Q24" i="43"/>
  <c r="N31" i="43"/>
  <c r="R43" i="43"/>
  <c r="N44" i="43"/>
  <c r="P45" i="43"/>
  <c r="M47" i="43"/>
  <c r="N48" i="43"/>
  <c r="K49" i="43"/>
  <c r="Z21" i="43"/>
  <c r="Z36" i="43" s="1"/>
  <c r="T31" i="43"/>
  <c r="R33" i="43"/>
  <c r="E43" i="43"/>
  <c r="W43" i="43"/>
  <c r="S44" i="43"/>
  <c r="U45" i="43"/>
  <c r="R47" i="43"/>
  <c r="O48" i="43"/>
  <c r="P49" i="43"/>
  <c r="Q49" i="43"/>
  <c r="Z49" i="43"/>
  <c r="K24" i="43"/>
  <c r="W24" i="43"/>
  <c r="P32" i="43"/>
  <c r="K43" i="43"/>
  <c r="G44" i="43"/>
  <c r="I45" i="43"/>
  <c r="F47" i="43"/>
  <c r="X47" i="43"/>
  <c r="U48" i="43"/>
  <c r="V49" i="43"/>
  <c r="Y20" i="43"/>
  <c r="Y43" i="43" s="1"/>
  <c r="E24" i="43"/>
  <c r="V32" i="43"/>
  <c r="L43" i="43"/>
  <c r="H44" i="43"/>
  <c r="J45" i="43"/>
  <c r="G47" i="43"/>
  <c r="H48" i="43"/>
  <c r="E49" i="43"/>
  <c r="W49" i="43"/>
  <c r="Z35" i="43"/>
  <c r="Y37" i="43"/>
  <c r="Z33" i="43"/>
  <c r="Z37" i="43"/>
  <c r="Z45" i="43"/>
  <c r="U35" i="43"/>
  <c r="G37" i="43"/>
  <c r="O23" i="43"/>
  <c r="I31" i="43"/>
  <c r="E32" i="43"/>
  <c r="M33" i="43"/>
  <c r="V35" i="43"/>
  <c r="K23" i="43"/>
  <c r="W23" i="43"/>
  <c r="M24" i="43"/>
  <c r="O25" i="43"/>
  <c r="G31" i="43"/>
  <c r="M31" i="43"/>
  <c r="S31" i="43"/>
  <c r="I32" i="43"/>
  <c r="O32" i="43"/>
  <c r="U32" i="43"/>
  <c r="E33" i="43"/>
  <c r="K33" i="43"/>
  <c r="Q33" i="43"/>
  <c r="W33" i="43"/>
  <c r="H35" i="43"/>
  <c r="N35" i="43"/>
  <c r="T35" i="43"/>
  <c r="J36" i="43"/>
  <c r="P36" i="43"/>
  <c r="V36" i="43"/>
  <c r="F37" i="43"/>
  <c r="L37" i="43"/>
  <c r="R37" i="43"/>
  <c r="X37" i="43"/>
  <c r="J43" i="43"/>
  <c r="P43" i="43"/>
  <c r="V43" i="43"/>
  <c r="F44" i="43"/>
  <c r="L44" i="43"/>
  <c r="R44" i="43"/>
  <c r="X44" i="43"/>
  <c r="H45" i="43"/>
  <c r="N45" i="43"/>
  <c r="T45" i="43"/>
  <c r="E47" i="43"/>
  <c r="K47" i="43"/>
  <c r="Q47" i="43"/>
  <c r="W47" i="43"/>
  <c r="G48" i="43"/>
  <c r="M48" i="43"/>
  <c r="S48" i="43"/>
  <c r="I49" i="43"/>
  <c r="O49" i="43"/>
  <c r="U49" i="43"/>
  <c r="I35" i="43"/>
  <c r="Q36" i="43"/>
  <c r="M37" i="43"/>
  <c r="U31" i="43"/>
  <c r="W32" i="43"/>
  <c r="G33" i="43"/>
  <c r="S33" i="43"/>
  <c r="P35" i="43"/>
  <c r="F36" i="43"/>
  <c r="L36" i="43"/>
  <c r="R36" i="43"/>
  <c r="X36" i="43"/>
  <c r="H37" i="43"/>
  <c r="N37" i="43"/>
  <c r="T37" i="43"/>
  <c r="M23" i="43"/>
  <c r="O35" i="43"/>
  <c r="W36" i="43"/>
  <c r="E23" i="43"/>
  <c r="Q23" i="43"/>
  <c r="G24" i="43"/>
  <c r="S24" i="43"/>
  <c r="J31" i="43"/>
  <c r="P31" i="43"/>
  <c r="V31" i="43"/>
  <c r="F32" i="43"/>
  <c r="L32" i="43"/>
  <c r="R32" i="43"/>
  <c r="X32" i="43"/>
  <c r="H33" i="43"/>
  <c r="N33" i="43"/>
  <c r="T33" i="43"/>
  <c r="E35" i="43"/>
  <c r="K35" i="43"/>
  <c r="Q35" i="43"/>
  <c r="W35" i="43"/>
  <c r="G36" i="43"/>
  <c r="M36" i="43"/>
  <c r="S36" i="43"/>
  <c r="I37" i="43"/>
  <c r="O37" i="43"/>
  <c r="U37" i="43"/>
  <c r="G43" i="43"/>
  <c r="M43" i="43"/>
  <c r="S43" i="43"/>
  <c r="I44" i="43"/>
  <c r="O44" i="43"/>
  <c r="U44" i="43"/>
  <c r="E45" i="43"/>
  <c r="K45" i="43"/>
  <c r="Q45" i="43"/>
  <c r="W45" i="43"/>
  <c r="H47" i="43"/>
  <c r="N47" i="43"/>
  <c r="T47" i="43"/>
  <c r="J48" i="43"/>
  <c r="P48" i="43"/>
  <c r="V48" i="43"/>
  <c r="F49" i="43"/>
  <c r="L49" i="43"/>
  <c r="R49" i="43"/>
  <c r="X49" i="43"/>
  <c r="E36" i="43"/>
  <c r="S37" i="43"/>
  <c r="Q32" i="43"/>
  <c r="J35" i="43"/>
  <c r="G23" i="43"/>
  <c r="S23" i="43"/>
  <c r="I24" i="43"/>
  <c r="U24" i="43"/>
  <c r="K25" i="43"/>
  <c r="F35" i="43"/>
  <c r="L35" i="43"/>
  <c r="R35" i="43"/>
  <c r="X35" i="43"/>
  <c r="H36" i="43"/>
  <c r="N36" i="43"/>
  <c r="T36" i="43"/>
  <c r="J37" i="43"/>
  <c r="P37" i="43"/>
  <c r="V37" i="43"/>
  <c r="L45" i="43"/>
  <c r="X45" i="43"/>
  <c r="I47" i="43"/>
  <c r="O47" i="43"/>
  <c r="U47" i="43"/>
  <c r="E48" i="43"/>
  <c r="K48" i="43"/>
  <c r="Q48" i="43"/>
  <c r="W48" i="43"/>
  <c r="G49" i="43"/>
  <c r="M49" i="43"/>
  <c r="S49" i="43"/>
  <c r="K36" i="43"/>
  <c r="O31" i="43"/>
  <c r="K32" i="43"/>
  <c r="I23" i="43"/>
  <c r="U23" i="43"/>
  <c r="Y20" i="42"/>
  <c r="U23" i="42"/>
  <c r="I43" i="42"/>
  <c r="P33" i="42"/>
  <c r="U43" i="42"/>
  <c r="H32" i="42"/>
  <c r="Y43" i="42"/>
  <c r="O44" i="42"/>
  <c r="G49" i="42"/>
  <c r="M49" i="42"/>
  <c r="S49" i="42"/>
  <c r="E45" i="42"/>
  <c r="Q45" i="42"/>
  <c r="F45" i="42"/>
  <c r="L45" i="42"/>
  <c r="R45" i="42"/>
  <c r="X45" i="42"/>
  <c r="F35" i="42"/>
  <c r="L35" i="42"/>
  <c r="R35" i="42"/>
  <c r="X35" i="42"/>
  <c r="H33" i="42"/>
  <c r="N33" i="42"/>
  <c r="T33" i="42"/>
  <c r="G32" i="42"/>
  <c r="M32" i="42"/>
  <c r="S32" i="42"/>
  <c r="U33" i="42"/>
  <c r="L48" i="42"/>
  <c r="M45" i="42"/>
  <c r="Y22" i="42"/>
  <c r="Y37" i="42" s="1"/>
  <c r="N32" i="42"/>
  <c r="E44" i="42"/>
  <c r="S45" i="42"/>
  <c r="R48" i="42"/>
  <c r="Z22" i="42"/>
  <c r="Z37" i="42" s="1"/>
  <c r="K25" i="42"/>
  <c r="W25" i="42"/>
  <c r="F31" i="42"/>
  <c r="T32" i="42"/>
  <c r="K44" i="42"/>
  <c r="J47" i="42"/>
  <c r="X48" i="42"/>
  <c r="Z21" i="42"/>
  <c r="Z32" i="42" s="1"/>
  <c r="L31" i="42"/>
  <c r="J33" i="42"/>
  <c r="Q44" i="42"/>
  <c r="P47" i="42"/>
  <c r="H49" i="42"/>
  <c r="N49" i="42"/>
  <c r="Z20" i="42"/>
  <c r="Z43" i="42" s="1"/>
  <c r="R31" i="42"/>
  <c r="W44" i="42"/>
  <c r="Y21" i="42"/>
  <c r="Y32" i="42" s="1"/>
  <c r="G23" i="42"/>
  <c r="G34" i="42" s="1"/>
  <c r="S23" i="42"/>
  <c r="S46" i="42" s="1"/>
  <c r="X31" i="42"/>
  <c r="V33" i="42"/>
  <c r="O43" i="42"/>
  <c r="G45" i="42"/>
  <c r="F48" i="42"/>
  <c r="T49" i="42"/>
  <c r="Z45" i="42"/>
  <c r="Y24" i="42"/>
  <c r="Z36" i="42"/>
  <c r="Y49" i="42"/>
  <c r="Y33" i="42"/>
  <c r="Y45" i="42"/>
  <c r="M25" i="42"/>
  <c r="Z31" i="42"/>
  <c r="U46" i="42"/>
  <c r="U34" i="42"/>
  <c r="Y36" i="42"/>
  <c r="Y44" i="42"/>
  <c r="Y48" i="42"/>
  <c r="K24" i="42"/>
  <c r="S35" i="42"/>
  <c r="W37" i="42"/>
  <c r="K23" i="42"/>
  <c r="W23" i="42"/>
  <c r="M24" i="42"/>
  <c r="O25" i="42"/>
  <c r="G31" i="42"/>
  <c r="M31" i="42"/>
  <c r="S31" i="42"/>
  <c r="Y31" i="42"/>
  <c r="I32" i="42"/>
  <c r="O32" i="42"/>
  <c r="U32" i="42"/>
  <c r="E33" i="42"/>
  <c r="K33" i="42"/>
  <c r="Q33" i="42"/>
  <c r="W33" i="42"/>
  <c r="H35" i="42"/>
  <c r="N35" i="42"/>
  <c r="T35" i="42"/>
  <c r="J36" i="42"/>
  <c r="P36" i="42"/>
  <c r="V36" i="42"/>
  <c r="F37" i="42"/>
  <c r="L37" i="42"/>
  <c r="R37" i="42"/>
  <c r="X37" i="42"/>
  <c r="J43" i="42"/>
  <c r="P43" i="42"/>
  <c r="V43" i="42"/>
  <c r="F44" i="42"/>
  <c r="L44" i="42"/>
  <c r="R44" i="42"/>
  <c r="X44" i="42"/>
  <c r="H45" i="42"/>
  <c r="N45" i="42"/>
  <c r="T45" i="42"/>
  <c r="E47" i="42"/>
  <c r="K47" i="42"/>
  <c r="Q47" i="42"/>
  <c r="W47" i="42"/>
  <c r="G48" i="42"/>
  <c r="M48" i="42"/>
  <c r="S48" i="42"/>
  <c r="I49" i="42"/>
  <c r="O49" i="42"/>
  <c r="U49" i="42"/>
  <c r="I23" i="42"/>
  <c r="E37" i="42"/>
  <c r="M23" i="42"/>
  <c r="O24" i="42"/>
  <c r="E25" i="42"/>
  <c r="Q25" i="42"/>
  <c r="H31" i="42"/>
  <c r="N31" i="42"/>
  <c r="T31" i="42"/>
  <c r="J32" i="42"/>
  <c r="P32" i="42"/>
  <c r="V32" i="42"/>
  <c r="F33" i="42"/>
  <c r="L33" i="42"/>
  <c r="R33" i="42"/>
  <c r="X33" i="42"/>
  <c r="I35" i="42"/>
  <c r="O35" i="42"/>
  <c r="U35" i="42"/>
  <c r="E36" i="42"/>
  <c r="K36" i="42"/>
  <c r="Q36" i="42"/>
  <c r="W36" i="42"/>
  <c r="G37" i="42"/>
  <c r="M37" i="42"/>
  <c r="S37" i="42"/>
  <c r="E43" i="42"/>
  <c r="K43" i="42"/>
  <c r="Q43" i="42"/>
  <c r="W43" i="42"/>
  <c r="G44" i="42"/>
  <c r="M44" i="42"/>
  <c r="S44" i="42"/>
  <c r="I45" i="42"/>
  <c r="O45" i="42"/>
  <c r="U45" i="42"/>
  <c r="F47" i="42"/>
  <c r="L47" i="42"/>
  <c r="R47" i="42"/>
  <c r="X47" i="42"/>
  <c r="H48" i="42"/>
  <c r="N48" i="42"/>
  <c r="T48" i="42"/>
  <c r="J49" i="42"/>
  <c r="P49" i="42"/>
  <c r="V49" i="42"/>
  <c r="M35" i="42"/>
  <c r="O36" i="42"/>
  <c r="Q37" i="42"/>
  <c r="O23" i="42"/>
  <c r="E24" i="42"/>
  <c r="Q24" i="42"/>
  <c r="G25" i="42"/>
  <c r="S25" i="42"/>
  <c r="I31" i="42"/>
  <c r="O31" i="42"/>
  <c r="U31" i="42"/>
  <c r="E32" i="42"/>
  <c r="K32" i="42"/>
  <c r="Q32" i="42"/>
  <c r="W32" i="42"/>
  <c r="G33" i="42"/>
  <c r="M33" i="42"/>
  <c r="S33" i="42"/>
  <c r="J35" i="42"/>
  <c r="P35" i="42"/>
  <c r="V35" i="42"/>
  <c r="F36" i="42"/>
  <c r="L36" i="42"/>
  <c r="R36" i="42"/>
  <c r="X36" i="42"/>
  <c r="H37" i="42"/>
  <c r="N37" i="42"/>
  <c r="T37" i="42"/>
  <c r="F43" i="42"/>
  <c r="L43" i="42"/>
  <c r="R43" i="42"/>
  <c r="X43" i="42"/>
  <c r="H44" i="42"/>
  <c r="N44" i="42"/>
  <c r="T44" i="42"/>
  <c r="J45" i="42"/>
  <c r="P45" i="42"/>
  <c r="V45" i="42"/>
  <c r="G47" i="42"/>
  <c r="M47" i="42"/>
  <c r="S47" i="42"/>
  <c r="Y47" i="42"/>
  <c r="I48" i="42"/>
  <c r="O48" i="42"/>
  <c r="U48" i="42"/>
  <c r="E49" i="42"/>
  <c r="K49" i="42"/>
  <c r="Q49" i="42"/>
  <c r="W49" i="42"/>
  <c r="W24" i="42"/>
  <c r="G35" i="42"/>
  <c r="Y35" i="42"/>
  <c r="U36" i="42"/>
  <c r="E23" i="42"/>
  <c r="Q23" i="42"/>
  <c r="G24" i="42"/>
  <c r="S24" i="42"/>
  <c r="I25" i="42"/>
  <c r="U25" i="42"/>
  <c r="E35" i="42"/>
  <c r="K35" i="42"/>
  <c r="Q35" i="42"/>
  <c r="W35" i="42"/>
  <c r="G36" i="42"/>
  <c r="M36" i="42"/>
  <c r="S36" i="42"/>
  <c r="I37" i="42"/>
  <c r="O37" i="42"/>
  <c r="U37" i="42"/>
  <c r="G43" i="42"/>
  <c r="S43" i="42"/>
  <c r="I44" i="42"/>
  <c r="U44" i="42"/>
  <c r="K45" i="42"/>
  <c r="W45" i="42"/>
  <c r="H47" i="42"/>
  <c r="N47" i="42"/>
  <c r="T47" i="42"/>
  <c r="J48" i="42"/>
  <c r="P48" i="42"/>
  <c r="V48" i="42"/>
  <c r="F49" i="42"/>
  <c r="L49" i="42"/>
  <c r="R49" i="42"/>
  <c r="X49" i="42"/>
  <c r="K37" i="42"/>
  <c r="I24" i="42"/>
  <c r="U24" i="42"/>
  <c r="V31" i="39"/>
  <c r="W37" i="39"/>
  <c r="Y35" i="41"/>
  <c r="Y47" i="41"/>
  <c r="Y43" i="41"/>
  <c r="Y23" i="41"/>
  <c r="Y31" i="41"/>
  <c r="Y32" i="41"/>
  <c r="Y36" i="41"/>
  <c r="Y44" i="41"/>
  <c r="Y48" i="41"/>
  <c r="Z32" i="41"/>
  <c r="Z36" i="41"/>
  <c r="Z44" i="41"/>
  <c r="Z48" i="41"/>
  <c r="Y45" i="41"/>
  <c r="Y37" i="41"/>
  <c r="E25" i="41"/>
  <c r="Y49" i="41"/>
  <c r="Q25" i="41"/>
  <c r="Y33" i="41"/>
  <c r="O25" i="41"/>
  <c r="Z49" i="41"/>
  <c r="Z37" i="41"/>
  <c r="Z33" i="41"/>
  <c r="Z45" i="41"/>
  <c r="Y24" i="41"/>
  <c r="K23" i="41"/>
  <c r="W23" i="41"/>
  <c r="M24" i="41"/>
  <c r="H35" i="41"/>
  <c r="N35" i="41"/>
  <c r="T35" i="41"/>
  <c r="Z35" i="41"/>
  <c r="J36" i="41"/>
  <c r="P36" i="41"/>
  <c r="V36" i="41"/>
  <c r="F37" i="41"/>
  <c r="L37" i="41"/>
  <c r="R37" i="41"/>
  <c r="X37" i="41"/>
  <c r="J43" i="41"/>
  <c r="P43" i="41"/>
  <c r="V43" i="41"/>
  <c r="F44" i="41"/>
  <c r="L44" i="41"/>
  <c r="R44" i="41"/>
  <c r="X44" i="41"/>
  <c r="H45" i="41"/>
  <c r="N45" i="41"/>
  <c r="T45" i="41"/>
  <c r="I35" i="41"/>
  <c r="G37" i="41"/>
  <c r="O23" i="41"/>
  <c r="E32" i="41"/>
  <c r="H37" i="41"/>
  <c r="U35" i="41"/>
  <c r="W36" i="41"/>
  <c r="E24" i="41"/>
  <c r="G25" i="41"/>
  <c r="O31" i="41"/>
  <c r="Q32" i="41"/>
  <c r="G33" i="41"/>
  <c r="J35" i="41"/>
  <c r="F36" i="41"/>
  <c r="X36" i="41"/>
  <c r="T37" i="41"/>
  <c r="E23" i="41"/>
  <c r="Q23" i="41"/>
  <c r="G24" i="41"/>
  <c r="S24" i="41"/>
  <c r="I25" i="41"/>
  <c r="U25" i="41"/>
  <c r="J31" i="41"/>
  <c r="P31" i="41"/>
  <c r="V31" i="41"/>
  <c r="F32" i="41"/>
  <c r="L32" i="41"/>
  <c r="R32" i="41"/>
  <c r="X32" i="41"/>
  <c r="H33" i="41"/>
  <c r="N33" i="41"/>
  <c r="T33" i="41"/>
  <c r="E35" i="41"/>
  <c r="K35" i="41"/>
  <c r="Q35" i="41"/>
  <c r="W35" i="41"/>
  <c r="G36" i="41"/>
  <c r="M36" i="41"/>
  <c r="S36" i="41"/>
  <c r="I37" i="41"/>
  <c r="O37" i="41"/>
  <c r="U37" i="41"/>
  <c r="G43" i="41"/>
  <c r="M43" i="41"/>
  <c r="S43" i="41"/>
  <c r="I44" i="41"/>
  <c r="O44" i="41"/>
  <c r="U44" i="41"/>
  <c r="E45" i="41"/>
  <c r="K45" i="41"/>
  <c r="Q45" i="41"/>
  <c r="W45" i="41"/>
  <c r="H47" i="41"/>
  <c r="N47" i="41"/>
  <c r="T47" i="41"/>
  <c r="Z47" i="41"/>
  <c r="J48" i="41"/>
  <c r="P48" i="41"/>
  <c r="V48" i="41"/>
  <c r="F49" i="41"/>
  <c r="L49" i="41"/>
  <c r="R49" i="41"/>
  <c r="X49" i="41"/>
  <c r="E36" i="41"/>
  <c r="M37" i="41"/>
  <c r="Q24" i="41"/>
  <c r="I31" i="41"/>
  <c r="K32" i="41"/>
  <c r="M33" i="41"/>
  <c r="V35" i="41"/>
  <c r="R36" i="41"/>
  <c r="N37" i="41"/>
  <c r="G23" i="41"/>
  <c r="S23" i="41"/>
  <c r="I24" i="41"/>
  <c r="U24" i="41"/>
  <c r="K25" i="41"/>
  <c r="W25" i="41"/>
  <c r="F35" i="41"/>
  <c r="L35" i="41"/>
  <c r="R35" i="41"/>
  <c r="X35" i="41"/>
  <c r="H36" i="41"/>
  <c r="N36" i="41"/>
  <c r="T36" i="41"/>
  <c r="J37" i="41"/>
  <c r="P37" i="41"/>
  <c r="V37" i="41"/>
  <c r="L45" i="41"/>
  <c r="X45" i="41"/>
  <c r="I47" i="41"/>
  <c r="O47" i="41"/>
  <c r="U47" i="41"/>
  <c r="E48" i="41"/>
  <c r="K48" i="41"/>
  <c r="Q48" i="41"/>
  <c r="W48" i="41"/>
  <c r="G49" i="41"/>
  <c r="M49" i="41"/>
  <c r="S49" i="41"/>
  <c r="M23" i="41"/>
  <c r="O35" i="41"/>
  <c r="K36" i="41"/>
  <c r="Q36" i="41"/>
  <c r="S37" i="41"/>
  <c r="S25" i="41"/>
  <c r="U31" i="41"/>
  <c r="W32" i="41"/>
  <c r="S33" i="41"/>
  <c r="P35" i="41"/>
  <c r="L36" i="41"/>
  <c r="I23" i="41"/>
  <c r="U23" i="41"/>
  <c r="M25" i="41"/>
  <c r="E44" i="39"/>
  <c r="K44" i="39"/>
  <c r="Q44" i="39"/>
  <c r="W44" i="39"/>
  <c r="I43" i="39"/>
  <c r="O43" i="39"/>
  <c r="U43" i="39"/>
  <c r="J44" i="39"/>
  <c r="P44" i="39"/>
  <c r="V44" i="39"/>
  <c r="G36" i="39"/>
  <c r="M32" i="39"/>
  <c r="S36" i="39"/>
  <c r="H32" i="39"/>
  <c r="N32" i="39"/>
  <c r="T32" i="39"/>
  <c r="Z32" i="40"/>
  <c r="Z36" i="40"/>
  <c r="Z44" i="40"/>
  <c r="Z48" i="40"/>
  <c r="Y45" i="40"/>
  <c r="Y49" i="40"/>
  <c r="Y33" i="40"/>
  <c r="O25" i="40"/>
  <c r="Y37" i="40"/>
  <c r="Z49" i="40"/>
  <c r="Z45" i="40"/>
  <c r="Z33" i="40"/>
  <c r="Y24" i="40"/>
  <c r="Z37" i="40"/>
  <c r="Y35" i="40"/>
  <c r="Y43" i="40"/>
  <c r="Y31" i="40"/>
  <c r="Y47" i="40"/>
  <c r="Y23" i="40"/>
  <c r="Y48" i="40"/>
  <c r="Y32" i="40"/>
  <c r="Y36" i="40"/>
  <c r="Y44" i="40"/>
  <c r="J36" i="40"/>
  <c r="M23" i="40"/>
  <c r="O24" i="40"/>
  <c r="E25" i="40"/>
  <c r="Q25" i="40"/>
  <c r="H31" i="40"/>
  <c r="N31" i="40"/>
  <c r="T31" i="40"/>
  <c r="Z31" i="40"/>
  <c r="J32" i="40"/>
  <c r="P32" i="40"/>
  <c r="V32" i="40"/>
  <c r="F33" i="40"/>
  <c r="L33" i="40"/>
  <c r="R33" i="40"/>
  <c r="X33" i="40"/>
  <c r="K34" i="40"/>
  <c r="W34" i="40"/>
  <c r="I35" i="40"/>
  <c r="O35" i="40"/>
  <c r="U35" i="40"/>
  <c r="E36" i="40"/>
  <c r="K36" i="40"/>
  <c r="Q36" i="40"/>
  <c r="W36" i="40"/>
  <c r="G37" i="40"/>
  <c r="M37" i="40"/>
  <c r="S37" i="40"/>
  <c r="E43" i="40"/>
  <c r="K43" i="40"/>
  <c r="Q43" i="40"/>
  <c r="W43" i="40"/>
  <c r="G44" i="40"/>
  <c r="M44" i="40"/>
  <c r="S44" i="40"/>
  <c r="I45" i="40"/>
  <c r="O45" i="40"/>
  <c r="U45" i="40"/>
  <c r="F47" i="40"/>
  <c r="L47" i="40"/>
  <c r="R47" i="40"/>
  <c r="X47" i="40"/>
  <c r="H48" i="40"/>
  <c r="N48" i="40"/>
  <c r="T48" i="40"/>
  <c r="J49" i="40"/>
  <c r="P49" i="40"/>
  <c r="V49" i="40"/>
  <c r="Z35" i="40"/>
  <c r="O23" i="40"/>
  <c r="E24" i="40"/>
  <c r="Q24" i="40"/>
  <c r="G25" i="40"/>
  <c r="S25" i="40"/>
  <c r="I31" i="40"/>
  <c r="O31" i="40"/>
  <c r="U31" i="40"/>
  <c r="E32" i="40"/>
  <c r="K32" i="40"/>
  <c r="Q32" i="40"/>
  <c r="W32" i="40"/>
  <c r="G33" i="40"/>
  <c r="M33" i="40"/>
  <c r="S33" i="40"/>
  <c r="J35" i="40"/>
  <c r="P35" i="40"/>
  <c r="V35" i="40"/>
  <c r="F36" i="40"/>
  <c r="L36" i="40"/>
  <c r="R36" i="40"/>
  <c r="X36" i="40"/>
  <c r="H37" i="40"/>
  <c r="N37" i="40"/>
  <c r="T37" i="40"/>
  <c r="F43" i="40"/>
  <c r="L43" i="40"/>
  <c r="R43" i="40"/>
  <c r="X43" i="40"/>
  <c r="H44" i="40"/>
  <c r="N44" i="40"/>
  <c r="T44" i="40"/>
  <c r="J45" i="40"/>
  <c r="P45" i="40"/>
  <c r="V45" i="40"/>
  <c r="G47" i="40"/>
  <c r="M47" i="40"/>
  <c r="S47" i="40"/>
  <c r="I48" i="40"/>
  <c r="O48" i="40"/>
  <c r="U48" i="40"/>
  <c r="E49" i="40"/>
  <c r="K49" i="40"/>
  <c r="Q49" i="40"/>
  <c r="W49" i="40"/>
  <c r="H35" i="40"/>
  <c r="L37" i="40"/>
  <c r="E23" i="40"/>
  <c r="Q23" i="40"/>
  <c r="G24" i="40"/>
  <c r="S24" i="40"/>
  <c r="I25" i="40"/>
  <c r="U25" i="40"/>
  <c r="J31" i="40"/>
  <c r="P31" i="40"/>
  <c r="V31" i="40"/>
  <c r="F32" i="40"/>
  <c r="L32" i="40"/>
  <c r="R32" i="40"/>
  <c r="X32" i="40"/>
  <c r="H33" i="40"/>
  <c r="N33" i="40"/>
  <c r="T33" i="40"/>
  <c r="E35" i="40"/>
  <c r="K35" i="40"/>
  <c r="Q35" i="40"/>
  <c r="W35" i="40"/>
  <c r="G36" i="40"/>
  <c r="M36" i="40"/>
  <c r="S36" i="40"/>
  <c r="I37" i="40"/>
  <c r="O37" i="40"/>
  <c r="U37" i="40"/>
  <c r="G43" i="40"/>
  <c r="M43" i="40"/>
  <c r="S43" i="40"/>
  <c r="I44" i="40"/>
  <c r="O44" i="40"/>
  <c r="U44" i="40"/>
  <c r="E45" i="40"/>
  <c r="K45" i="40"/>
  <c r="Q45" i="40"/>
  <c r="W45" i="40"/>
  <c r="H47" i="40"/>
  <c r="N47" i="40"/>
  <c r="T47" i="40"/>
  <c r="Z47" i="40"/>
  <c r="J48" i="40"/>
  <c r="P48" i="40"/>
  <c r="V48" i="40"/>
  <c r="F49" i="40"/>
  <c r="L49" i="40"/>
  <c r="R49" i="40"/>
  <c r="X49" i="40"/>
  <c r="N35" i="40"/>
  <c r="V36" i="40"/>
  <c r="X37" i="40"/>
  <c r="G23" i="40"/>
  <c r="S23" i="40"/>
  <c r="I24" i="40"/>
  <c r="U24" i="40"/>
  <c r="K25" i="40"/>
  <c r="W25" i="40"/>
  <c r="F35" i="40"/>
  <c r="L35" i="40"/>
  <c r="R35" i="40"/>
  <c r="X35" i="40"/>
  <c r="H36" i="40"/>
  <c r="N36" i="40"/>
  <c r="T36" i="40"/>
  <c r="J37" i="40"/>
  <c r="P37" i="40"/>
  <c r="V37" i="40"/>
  <c r="T43" i="40"/>
  <c r="P44" i="40"/>
  <c r="F45" i="40"/>
  <c r="L45" i="40"/>
  <c r="R45" i="40"/>
  <c r="X45" i="40"/>
  <c r="I47" i="40"/>
  <c r="O47" i="40"/>
  <c r="U47" i="40"/>
  <c r="E48" i="40"/>
  <c r="K48" i="40"/>
  <c r="Q48" i="40"/>
  <c r="W48" i="40"/>
  <c r="G49" i="40"/>
  <c r="M49" i="40"/>
  <c r="S49" i="40"/>
  <c r="I23" i="40"/>
  <c r="U23" i="40"/>
  <c r="M25" i="40"/>
  <c r="K24" i="39"/>
  <c r="W24" i="39"/>
  <c r="Y21" i="39"/>
  <c r="Y36" i="39" s="1"/>
  <c r="N33" i="39"/>
  <c r="J47" i="39"/>
  <c r="P47" i="39"/>
  <c r="V47" i="39"/>
  <c r="F45" i="39"/>
  <c r="R45" i="39"/>
  <c r="K31" i="39"/>
  <c r="Q35" i="39"/>
  <c r="W31" i="39"/>
  <c r="F31" i="39"/>
  <c r="L31" i="39"/>
  <c r="R31" i="39"/>
  <c r="X31" i="39"/>
  <c r="G35" i="39"/>
  <c r="M35" i="39"/>
  <c r="S35" i="39"/>
  <c r="I37" i="39"/>
  <c r="O33" i="39"/>
  <c r="U37" i="39"/>
  <c r="J33" i="39"/>
  <c r="P33" i="39"/>
  <c r="V33" i="39"/>
  <c r="Z21" i="39"/>
  <c r="Z48" i="39" s="1"/>
  <c r="Y22" i="39"/>
  <c r="Y49" i="39" s="1"/>
  <c r="F32" i="39"/>
  <c r="T33" i="39"/>
  <c r="Z22" i="39"/>
  <c r="Z37" i="39" s="1"/>
  <c r="L32" i="39"/>
  <c r="R32" i="39"/>
  <c r="Z20" i="39"/>
  <c r="Z35" i="39" s="1"/>
  <c r="G24" i="39"/>
  <c r="J31" i="39"/>
  <c r="X32" i="39"/>
  <c r="Y20" i="39"/>
  <c r="Y31" i="39" s="1"/>
  <c r="S24" i="39"/>
  <c r="P31" i="39"/>
  <c r="H33" i="39"/>
  <c r="Y37" i="39"/>
  <c r="E23" i="39"/>
  <c r="K23" i="39"/>
  <c r="W23" i="39"/>
  <c r="M24" i="39"/>
  <c r="G31" i="39"/>
  <c r="M31" i="39"/>
  <c r="S31" i="39"/>
  <c r="I32" i="39"/>
  <c r="O32" i="39"/>
  <c r="U32" i="39"/>
  <c r="E33" i="39"/>
  <c r="K33" i="39"/>
  <c r="Q33" i="39"/>
  <c r="W33" i="39"/>
  <c r="H35" i="39"/>
  <c r="N35" i="39"/>
  <c r="T35" i="39"/>
  <c r="J36" i="39"/>
  <c r="P36" i="39"/>
  <c r="V36" i="39"/>
  <c r="F37" i="39"/>
  <c r="L37" i="39"/>
  <c r="R37" i="39"/>
  <c r="X37" i="39"/>
  <c r="J43" i="39"/>
  <c r="P43" i="39"/>
  <c r="V43" i="39"/>
  <c r="F44" i="39"/>
  <c r="L44" i="39"/>
  <c r="R44" i="39"/>
  <c r="X44" i="39"/>
  <c r="H45" i="39"/>
  <c r="N45" i="39"/>
  <c r="T45" i="39"/>
  <c r="E47" i="39"/>
  <c r="K47" i="39"/>
  <c r="Q47" i="39"/>
  <c r="W47" i="39"/>
  <c r="G48" i="39"/>
  <c r="M48" i="39"/>
  <c r="S48" i="39"/>
  <c r="I49" i="39"/>
  <c r="O49" i="39"/>
  <c r="U49" i="39"/>
  <c r="W35" i="39"/>
  <c r="O37" i="39"/>
  <c r="M23" i="39"/>
  <c r="O24" i="39"/>
  <c r="H31" i="39"/>
  <c r="N31" i="39"/>
  <c r="T31" i="39"/>
  <c r="J32" i="39"/>
  <c r="P32" i="39"/>
  <c r="V32" i="39"/>
  <c r="F33" i="39"/>
  <c r="L33" i="39"/>
  <c r="R33" i="39"/>
  <c r="X33" i="39"/>
  <c r="I35" i="39"/>
  <c r="O35" i="39"/>
  <c r="U35" i="39"/>
  <c r="E36" i="39"/>
  <c r="K36" i="39"/>
  <c r="Q36" i="39"/>
  <c r="W36" i="39"/>
  <c r="G37" i="39"/>
  <c r="M37" i="39"/>
  <c r="S37" i="39"/>
  <c r="E43" i="39"/>
  <c r="K43" i="39"/>
  <c r="Q43" i="39"/>
  <c r="W43" i="39"/>
  <c r="G44" i="39"/>
  <c r="M44" i="39"/>
  <c r="S44" i="39"/>
  <c r="I45" i="39"/>
  <c r="O45" i="39"/>
  <c r="U45" i="39"/>
  <c r="F47" i="39"/>
  <c r="L47" i="39"/>
  <c r="R47" i="39"/>
  <c r="X47" i="39"/>
  <c r="H48" i="39"/>
  <c r="N48" i="39"/>
  <c r="T48" i="39"/>
  <c r="J49" i="39"/>
  <c r="P49" i="39"/>
  <c r="V49" i="39"/>
  <c r="K35" i="39"/>
  <c r="M36" i="39"/>
  <c r="O23" i="39"/>
  <c r="E24" i="39"/>
  <c r="Q24" i="39"/>
  <c r="I31" i="39"/>
  <c r="O31" i="39"/>
  <c r="U31" i="39"/>
  <c r="E32" i="39"/>
  <c r="K32" i="39"/>
  <c r="Q32" i="39"/>
  <c r="W32" i="39"/>
  <c r="G33" i="39"/>
  <c r="M33" i="39"/>
  <c r="S33" i="39"/>
  <c r="J35" i="39"/>
  <c r="P35" i="39"/>
  <c r="V35" i="39"/>
  <c r="F36" i="39"/>
  <c r="L36" i="39"/>
  <c r="R36" i="39"/>
  <c r="X36" i="39"/>
  <c r="H37" i="39"/>
  <c r="N37" i="39"/>
  <c r="T37" i="39"/>
  <c r="F43" i="39"/>
  <c r="L43" i="39"/>
  <c r="R43" i="39"/>
  <c r="X43" i="39"/>
  <c r="H44" i="39"/>
  <c r="N44" i="39"/>
  <c r="T44" i="39"/>
  <c r="J45" i="39"/>
  <c r="P45" i="39"/>
  <c r="V45" i="39"/>
  <c r="G47" i="39"/>
  <c r="M47" i="39"/>
  <c r="S47" i="39"/>
  <c r="I48" i="39"/>
  <c r="O48" i="39"/>
  <c r="U48" i="39"/>
  <c r="E49" i="39"/>
  <c r="K49" i="39"/>
  <c r="Q49" i="39"/>
  <c r="W49" i="39"/>
  <c r="G43" i="39"/>
  <c r="M43" i="39"/>
  <c r="S43" i="39"/>
  <c r="I44" i="39"/>
  <c r="O44" i="39"/>
  <c r="U44" i="39"/>
  <c r="E45" i="39"/>
  <c r="K45" i="39"/>
  <c r="Q45" i="39"/>
  <c r="W45" i="39"/>
  <c r="H47" i="39"/>
  <c r="N47" i="39"/>
  <c r="T47" i="39"/>
  <c r="J48" i="39"/>
  <c r="P48" i="39"/>
  <c r="V48" i="39"/>
  <c r="F49" i="39"/>
  <c r="L49" i="39"/>
  <c r="R49" i="39"/>
  <c r="X49" i="39"/>
  <c r="Q23" i="39"/>
  <c r="G23" i="39"/>
  <c r="S23" i="39"/>
  <c r="I24" i="39"/>
  <c r="U24" i="39"/>
  <c r="W25" i="39"/>
  <c r="E31" i="39"/>
  <c r="Q31" i="39"/>
  <c r="G32" i="39"/>
  <c r="S32" i="39"/>
  <c r="I33" i="39"/>
  <c r="U33" i="39"/>
  <c r="F35" i="39"/>
  <c r="L35" i="39"/>
  <c r="R35" i="39"/>
  <c r="X35" i="39"/>
  <c r="H36" i="39"/>
  <c r="N36" i="39"/>
  <c r="T36" i="39"/>
  <c r="J37" i="39"/>
  <c r="P37" i="39"/>
  <c r="V37" i="39"/>
  <c r="L45" i="39"/>
  <c r="X45" i="39"/>
  <c r="I47" i="39"/>
  <c r="O47" i="39"/>
  <c r="U47" i="39"/>
  <c r="E48" i="39"/>
  <c r="K48" i="39"/>
  <c r="Q48" i="39"/>
  <c r="W48" i="39"/>
  <c r="G49" i="39"/>
  <c r="M49" i="39"/>
  <c r="S49" i="39"/>
  <c r="I23" i="39"/>
  <c r="U23" i="39"/>
  <c r="W31" i="38"/>
  <c r="T43" i="38"/>
  <c r="V44" i="38"/>
  <c r="R45" i="38"/>
  <c r="G32" i="38"/>
  <c r="Y22" i="38"/>
  <c r="Q25" i="38" s="1"/>
  <c r="E24" i="38"/>
  <c r="S32" i="38"/>
  <c r="W43" i="38"/>
  <c r="O33" i="38"/>
  <c r="J32" i="38"/>
  <c r="V32" i="38"/>
  <c r="R33" i="38"/>
  <c r="X33" i="38"/>
  <c r="I31" i="38"/>
  <c r="U35" i="38"/>
  <c r="S44" i="38"/>
  <c r="P49" i="38"/>
  <c r="Z21" i="38"/>
  <c r="Z32" i="38" s="1"/>
  <c r="O24" i="38"/>
  <c r="K31" i="38"/>
  <c r="K49" i="38"/>
  <c r="I48" i="38"/>
  <c r="Z48" i="38"/>
  <c r="H47" i="38"/>
  <c r="N47" i="38"/>
  <c r="T47" i="38"/>
  <c r="V49" i="38"/>
  <c r="H48" i="38"/>
  <c r="N48" i="38"/>
  <c r="R47" i="38"/>
  <c r="J48" i="38"/>
  <c r="P48" i="38"/>
  <c r="V48" i="38"/>
  <c r="L33" i="38"/>
  <c r="E35" i="38"/>
  <c r="W36" i="38"/>
  <c r="U45" i="38"/>
  <c r="H31" i="38"/>
  <c r="P32" i="38"/>
  <c r="Q43" i="38"/>
  <c r="P44" i="38"/>
  <c r="O45" i="38"/>
  <c r="E49" i="38"/>
  <c r="Y21" i="38"/>
  <c r="Y32" i="38" s="1"/>
  <c r="N31" i="38"/>
  <c r="U33" i="38"/>
  <c r="H43" i="38"/>
  <c r="G44" i="38"/>
  <c r="F45" i="38"/>
  <c r="O48" i="38"/>
  <c r="Q49" i="38"/>
  <c r="S47" i="38"/>
  <c r="Z22" i="38"/>
  <c r="Z37" i="38" s="1"/>
  <c r="Q24" i="38"/>
  <c r="Q31" i="38"/>
  <c r="F33" i="38"/>
  <c r="K43" i="38"/>
  <c r="I45" i="38"/>
  <c r="G47" i="38"/>
  <c r="U48" i="38"/>
  <c r="Y20" i="38"/>
  <c r="K24" i="38"/>
  <c r="W24" i="38"/>
  <c r="E31" i="38"/>
  <c r="T31" i="38"/>
  <c r="M32" i="38"/>
  <c r="I33" i="38"/>
  <c r="N43" i="38"/>
  <c r="M44" i="38"/>
  <c r="L45" i="38"/>
  <c r="M47" i="38"/>
  <c r="W49" i="38"/>
  <c r="Z33" i="38"/>
  <c r="Z45" i="38"/>
  <c r="P47" i="38"/>
  <c r="P31" i="38"/>
  <c r="P35" i="38"/>
  <c r="P43" i="38"/>
  <c r="T32" i="38"/>
  <c r="T36" i="38"/>
  <c r="T44" i="38"/>
  <c r="F31" i="38"/>
  <c r="F35" i="38"/>
  <c r="F43" i="38"/>
  <c r="R31" i="38"/>
  <c r="R35" i="38"/>
  <c r="R43" i="38"/>
  <c r="K25" i="38"/>
  <c r="Y49" i="38"/>
  <c r="F47" i="38"/>
  <c r="E44" i="38"/>
  <c r="E48" i="38"/>
  <c r="W44" i="38"/>
  <c r="W48" i="38"/>
  <c r="T49" i="38"/>
  <c r="T33" i="38"/>
  <c r="S24" i="38"/>
  <c r="T37" i="38"/>
  <c r="T45" i="38"/>
  <c r="I43" i="38"/>
  <c r="I23" i="38"/>
  <c r="I47" i="38"/>
  <c r="O43" i="38"/>
  <c r="O47" i="38"/>
  <c r="U43" i="38"/>
  <c r="U23" i="38"/>
  <c r="U47" i="38"/>
  <c r="Z44" i="38"/>
  <c r="Z36" i="38"/>
  <c r="J33" i="38"/>
  <c r="J37" i="38"/>
  <c r="I24" i="38"/>
  <c r="J45" i="38"/>
  <c r="P33" i="38"/>
  <c r="P45" i="38"/>
  <c r="P37" i="38"/>
  <c r="V33" i="38"/>
  <c r="V37" i="38"/>
  <c r="V45" i="38"/>
  <c r="U24" i="38"/>
  <c r="O23" i="38"/>
  <c r="O31" i="38"/>
  <c r="E32" i="38"/>
  <c r="Q32" i="38"/>
  <c r="J49" i="38"/>
  <c r="J47" i="38"/>
  <c r="J31" i="38"/>
  <c r="J35" i="38"/>
  <c r="J43" i="38"/>
  <c r="H32" i="38"/>
  <c r="H44" i="38"/>
  <c r="H36" i="38"/>
  <c r="Y47" i="38"/>
  <c r="Y31" i="38"/>
  <c r="T48" i="38"/>
  <c r="Z20" i="38"/>
  <c r="X31" i="38"/>
  <c r="X35" i="38"/>
  <c r="X43" i="38"/>
  <c r="M45" i="38"/>
  <c r="M25" i="38"/>
  <c r="M49" i="38"/>
  <c r="M33" i="38"/>
  <c r="X47" i="38"/>
  <c r="K44" i="38"/>
  <c r="K48" i="38"/>
  <c r="H49" i="38"/>
  <c r="H33" i="38"/>
  <c r="G24" i="38"/>
  <c r="H37" i="38"/>
  <c r="H45" i="38"/>
  <c r="E36" i="38"/>
  <c r="V47" i="38"/>
  <c r="V31" i="38"/>
  <c r="V35" i="38"/>
  <c r="V43" i="38"/>
  <c r="N32" i="38"/>
  <c r="N36" i="38"/>
  <c r="N44" i="38"/>
  <c r="L31" i="38"/>
  <c r="L43" i="38"/>
  <c r="L35" i="38"/>
  <c r="G45" i="38"/>
  <c r="G49" i="38"/>
  <c r="G23" i="38"/>
  <c r="G33" i="38"/>
  <c r="S45" i="38"/>
  <c r="S49" i="38"/>
  <c r="S33" i="38"/>
  <c r="S23" i="38"/>
  <c r="M37" i="38"/>
  <c r="Q44" i="38"/>
  <c r="Q48" i="38"/>
  <c r="N49" i="38"/>
  <c r="N33" i="38"/>
  <c r="N37" i="38"/>
  <c r="N45" i="38"/>
  <c r="M24" i="38"/>
  <c r="F48" i="38"/>
  <c r="F32" i="38"/>
  <c r="F36" i="38"/>
  <c r="F44" i="38"/>
  <c r="L48" i="38"/>
  <c r="L32" i="38"/>
  <c r="L36" i="38"/>
  <c r="L44" i="38"/>
  <c r="R48" i="38"/>
  <c r="R32" i="38"/>
  <c r="R36" i="38"/>
  <c r="R44" i="38"/>
  <c r="X48" i="38"/>
  <c r="X32" i="38"/>
  <c r="X36" i="38"/>
  <c r="X44" i="38"/>
  <c r="M23" i="38"/>
  <c r="K36" i="38"/>
  <c r="L47" i="38"/>
  <c r="K23" i="38"/>
  <c r="W23" i="38"/>
  <c r="G31" i="38"/>
  <c r="M31" i="38"/>
  <c r="S31" i="38"/>
  <c r="I32" i="38"/>
  <c r="O32" i="38"/>
  <c r="U32" i="38"/>
  <c r="E33" i="38"/>
  <c r="K33" i="38"/>
  <c r="Q33" i="38"/>
  <c r="W33" i="38"/>
  <c r="H35" i="38"/>
  <c r="N35" i="38"/>
  <c r="T35" i="38"/>
  <c r="J36" i="38"/>
  <c r="P36" i="38"/>
  <c r="V36" i="38"/>
  <c r="F37" i="38"/>
  <c r="L37" i="38"/>
  <c r="R37" i="38"/>
  <c r="X37" i="38"/>
  <c r="E47" i="38"/>
  <c r="K47" i="38"/>
  <c r="Q47" i="38"/>
  <c r="W47" i="38"/>
  <c r="G48" i="38"/>
  <c r="M48" i="38"/>
  <c r="S48" i="38"/>
  <c r="I49" i="38"/>
  <c r="O49" i="38"/>
  <c r="U49" i="38"/>
  <c r="E23" i="38"/>
  <c r="Q23" i="38"/>
  <c r="I25" i="38"/>
  <c r="G43" i="38"/>
  <c r="M43" i="38"/>
  <c r="S43" i="38"/>
  <c r="I44" i="38"/>
  <c r="O44" i="38"/>
  <c r="U44" i="38"/>
  <c r="E45" i="38"/>
  <c r="K45" i="38"/>
  <c r="Q45" i="38"/>
  <c r="W45" i="38"/>
  <c r="L49" i="38"/>
  <c r="X49" i="38"/>
  <c r="G37" i="37"/>
  <c r="Y22" i="37"/>
  <c r="Y45" i="37" s="1"/>
  <c r="U43" i="37"/>
  <c r="T43" i="37"/>
  <c r="I36" i="37"/>
  <c r="O36" i="37"/>
  <c r="U36" i="37"/>
  <c r="J33" i="37"/>
  <c r="P33" i="37"/>
  <c r="V33" i="37"/>
  <c r="H32" i="37"/>
  <c r="N32" i="37"/>
  <c r="T32" i="37"/>
  <c r="E37" i="37"/>
  <c r="K37" i="37"/>
  <c r="Q37" i="37"/>
  <c r="W37" i="37"/>
  <c r="E31" i="37"/>
  <c r="Z21" i="37"/>
  <c r="I25" i="37"/>
  <c r="I35" i="37"/>
  <c r="W36" i="37"/>
  <c r="H48" i="37"/>
  <c r="N48" i="37"/>
  <c r="O35" i="37"/>
  <c r="Z22" i="37"/>
  <c r="Z45" i="37" s="1"/>
  <c r="U35" i="37"/>
  <c r="M37" i="37"/>
  <c r="F47" i="37"/>
  <c r="T48" i="37"/>
  <c r="Y20" i="37"/>
  <c r="H31" i="37"/>
  <c r="N31" i="37"/>
  <c r="T31" i="37"/>
  <c r="J32" i="37"/>
  <c r="P32" i="37"/>
  <c r="V32" i="37"/>
  <c r="F33" i="37"/>
  <c r="L33" i="37"/>
  <c r="R33" i="37"/>
  <c r="X33" i="37"/>
  <c r="E36" i="37"/>
  <c r="S37" i="37"/>
  <c r="L47" i="37"/>
  <c r="J49" i="37"/>
  <c r="Z20" i="37"/>
  <c r="Z43" i="37" s="1"/>
  <c r="G24" i="37"/>
  <c r="K36" i="37"/>
  <c r="R47" i="37"/>
  <c r="P49" i="37"/>
  <c r="S24" i="37"/>
  <c r="Q36" i="37"/>
  <c r="X47" i="37"/>
  <c r="V49" i="37"/>
  <c r="Y49" i="37"/>
  <c r="Y37" i="37"/>
  <c r="Y35" i="37"/>
  <c r="Y23" i="37"/>
  <c r="Y43" i="37"/>
  <c r="Y47" i="37"/>
  <c r="Y31" i="37"/>
  <c r="Z32" i="37"/>
  <c r="Z36" i="37"/>
  <c r="Z48" i="37"/>
  <c r="Z44" i="37"/>
  <c r="Z49" i="37"/>
  <c r="Y24" i="37"/>
  <c r="Z47" i="37"/>
  <c r="Z31" i="37"/>
  <c r="Z35" i="37"/>
  <c r="E43" i="37"/>
  <c r="O45" i="37"/>
  <c r="O23" i="37"/>
  <c r="E24" i="37"/>
  <c r="Q24" i="37"/>
  <c r="G25" i="37"/>
  <c r="S25" i="37"/>
  <c r="G31" i="37"/>
  <c r="M31" i="37"/>
  <c r="S31" i="37"/>
  <c r="I32" i="37"/>
  <c r="O32" i="37"/>
  <c r="U32" i="37"/>
  <c r="E33" i="37"/>
  <c r="K33" i="37"/>
  <c r="Q33" i="37"/>
  <c r="W33" i="37"/>
  <c r="H35" i="37"/>
  <c r="N35" i="37"/>
  <c r="T35" i="37"/>
  <c r="J36" i="37"/>
  <c r="P36" i="37"/>
  <c r="V36" i="37"/>
  <c r="F37" i="37"/>
  <c r="L37" i="37"/>
  <c r="R37" i="37"/>
  <c r="X37" i="37"/>
  <c r="J43" i="37"/>
  <c r="P43" i="37"/>
  <c r="V43" i="37"/>
  <c r="F44" i="37"/>
  <c r="L44" i="37"/>
  <c r="R44" i="37"/>
  <c r="X44" i="37"/>
  <c r="H45" i="37"/>
  <c r="N45" i="37"/>
  <c r="T45" i="37"/>
  <c r="E47" i="37"/>
  <c r="K47" i="37"/>
  <c r="Q47" i="37"/>
  <c r="W47" i="37"/>
  <c r="G48" i="37"/>
  <c r="M48" i="37"/>
  <c r="S48" i="37"/>
  <c r="Y48" i="37"/>
  <c r="I49" i="37"/>
  <c r="O49" i="37"/>
  <c r="U49" i="37"/>
  <c r="U25" i="37"/>
  <c r="W43" i="37"/>
  <c r="I45" i="37"/>
  <c r="G23" i="37"/>
  <c r="S23" i="37"/>
  <c r="I24" i="37"/>
  <c r="U24" i="37"/>
  <c r="I31" i="37"/>
  <c r="O31" i="37"/>
  <c r="U31" i="37"/>
  <c r="E32" i="37"/>
  <c r="K32" i="37"/>
  <c r="Q32" i="37"/>
  <c r="W32" i="37"/>
  <c r="G33" i="37"/>
  <c r="M33" i="37"/>
  <c r="S33" i="37"/>
  <c r="J35" i="37"/>
  <c r="P35" i="37"/>
  <c r="V35" i="37"/>
  <c r="F36" i="37"/>
  <c r="L36" i="37"/>
  <c r="R36" i="37"/>
  <c r="X36" i="37"/>
  <c r="H37" i="37"/>
  <c r="N37" i="37"/>
  <c r="T37" i="37"/>
  <c r="F43" i="37"/>
  <c r="L43" i="37"/>
  <c r="R43" i="37"/>
  <c r="X43" i="37"/>
  <c r="H44" i="37"/>
  <c r="N44" i="37"/>
  <c r="T44" i="37"/>
  <c r="J45" i="37"/>
  <c r="P45" i="37"/>
  <c r="V45" i="37"/>
  <c r="G47" i="37"/>
  <c r="M47" i="37"/>
  <c r="S47" i="37"/>
  <c r="I48" i="37"/>
  <c r="O48" i="37"/>
  <c r="U48" i="37"/>
  <c r="E49" i="37"/>
  <c r="K49" i="37"/>
  <c r="Q49" i="37"/>
  <c r="W49" i="37"/>
  <c r="E23" i="37"/>
  <c r="S44" i="37"/>
  <c r="I23" i="37"/>
  <c r="U23" i="37"/>
  <c r="K24" i="37"/>
  <c r="W24" i="37"/>
  <c r="J31" i="37"/>
  <c r="P31" i="37"/>
  <c r="V31" i="37"/>
  <c r="F32" i="37"/>
  <c r="L32" i="37"/>
  <c r="R32" i="37"/>
  <c r="X32" i="37"/>
  <c r="H33" i="37"/>
  <c r="N33" i="37"/>
  <c r="T33" i="37"/>
  <c r="E35" i="37"/>
  <c r="K35" i="37"/>
  <c r="Q35" i="37"/>
  <c r="W35" i="37"/>
  <c r="G36" i="37"/>
  <c r="M36" i="37"/>
  <c r="S36" i="37"/>
  <c r="Y36" i="37"/>
  <c r="I37" i="37"/>
  <c r="O37" i="37"/>
  <c r="U37" i="37"/>
  <c r="G43" i="37"/>
  <c r="M43" i="37"/>
  <c r="S43" i="37"/>
  <c r="I44" i="37"/>
  <c r="O44" i="37"/>
  <c r="U44" i="37"/>
  <c r="E45" i="37"/>
  <c r="K45" i="37"/>
  <c r="Q45" i="37"/>
  <c r="W45" i="37"/>
  <c r="H47" i="37"/>
  <c r="N47" i="37"/>
  <c r="T47" i="37"/>
  <c r="J48" i="37"/>
  <c r="P48" i="37"/>
  <c r="V48" i="37"/>
  <c r="F49" i="37"/>
  <c r="L49" i="37"/>
  <c r="R49" i="37"/>
  <c r="X49" i="37"/>
  <c r="Q23" i="37"/>
  <c r="Q43" i="37"/>
  <c r="G44" i="37"/>
  <c r="Y44" i="37"/>
  <c r="U45" i="37"/>
  <c r="K23" i="37"/>
  <c r="W23" i="37"/>
  <c r="M24" i="37"/>
  <c r="O25" i="37"/>
  <c r="K31" i="37"/>
  <c r="M32" i="37"/>
  <c r="I33" i="37"/>
  <c r="F35" i="37"/>
  <c r="L35" i="37"/>
  <c r="R35" i="37"/>
  <c r="X35" i="37"/>
  <c r="H36" i="37"/>
  <c r="N36" i="37"/>
  <c r="T36" i="37"/>
  <c r="J37" i="37"/>
  <c r="P37" i="37"/>
  <c r="V37" i="37"/>
  <c r="I47" i="37"/>
  <c r="O47" i="37"/>
  <c r="U47" i="37"/>
  <c r="E48" i="37"/>
  <c r="K48" i="37"/>
  <c r="Q48" i="37"/>
  <c r="W48" i="37"/>
  <c r="G49" i="37"/>
  <c r="M49" i="37"/>
  <c r="S49" i="37"/>
  <c r="M23" i="37"/>
  <c r="O24" i="37"/>
  <c r="E25" i="37"/>
  <c r="Q25" i="37"/>
  <c r="I43" i="35"/>
  <c r="G45" i="35"/>
  <c r="M45" i="35"/>
  <c r="S45" i="35"/>
  <c r="U43" i="35"/>
  <c r="O43" i="35"/>
  <c r="E44" i="35"/>
  <c r="K44" i="35"/>
  <c r="Q44" i="35"/>
  <c r="W44" i="35"/>
  <c r="G32" i="35"/>
  <c r="M32" i="35"/>
  <c r="S32" i="35"/>
  <c r="W31" i="35"/>
  <c r="Q31" i="35"/>
  <c r="V36" i="35"/>
  <c r="I33" i="35"/>
  <c r="O33" i="35"/>
  <c r="U33" i="35"/>
  <c r="W35" i="35"/>
  <c r="Y21" i="36"/>
  <c r="G47" i="36"/>
  <c r="G23" i="36"/>
  <c r="G43" i="36"/>
  <c r="G31" i="36"/>
  <c r="G35" i="36"/>
  <c r="M47" i="36"/>
  <c r="M35" i="36"/>
  <c r="M31" i="36"/>
  <c r="M23" i="36"/>
  <c r="M43" i="36"/>
  <c r="S43" i="36"/>
  <c r="S47" i="36"/>
  <c r="S23" i="36"/>
  <c r="S35" i="36"/>
  <c r="S31" i="36"/>
  <c r="Y23" i="36"/>
  <c r="Y47" i="36"/>
  <c r="Y35" i="36"/>
  <c r="Y43" i="36"/>
  <c r="Y31" i="36"/>
  <c r="I48" i="36"/>
  <c r="I44" i="36"/>
  <c r="I32" i="36"/>
  <c r="I36" i="36"/>
  <c r="O48" i="36"/>
  <c r="O36" i="36"/>
  <c r="O32" i="36"/>
  <c r="O44" i="36"/>
  <c r="U48" i="36"/>
  <c r="U36" i="36"/>
  <c r="U44" i="36"/>
  <c r="U23" i="36"/>
  <c r="U32" i="36"/>
  <c r="I23" i="36"/>
  <c r="Z44" i="36"/>
  <c r="Z32" i="36"/>
  <c r="Z48" i="36"/>
  <c r="Z36" i="36"/>
  <c r="O25" i="36"/>
  <c r="Y49" i="36"/>
  <c r="Y33" i="36"/>
  <c r="Y45" i="36"/>
  <c r="Y37" i="36"/>
  <c r="M25" i="36"/>
  <c r="E49" i="36"/>
  <c r="E33" i="36"/>
  <c r="E37" i="36"/>
  <c r="E25" i="36"/>
  <c r="E45" i="36"/>
  <c r="Z49" i="36"/>
  <c r="Z37" i="36"/>
  <c r="Y24" i="36"/>
  <c r="Z33" i="36"/>
  <c r="Z45" i="36"/>
  <c r="W24" i="36"/>
  <c r="W45" i="36"/>
  <c r="K23" i="36"/>
  <c r="N43" i="36"/>
  <c r="P44" i="36"/>
  <c r="L45" i="36"/>
  <c r="E44" i="36"/>
  <c r="S45" i="36"/>
  <c r="O23" i="36"/>
  <c r="E24" i="36"/>
  <c r="Q24" i="36"/>
  <c r="G25" i="36"/>
  <c r="S25" i="36"/>
  <c r="K33" i="36"/>
  <c r="Q33" i="36"/>
  <c r="W33" i="36"/>
  <c r="H35" i="36"/>
  <c r="N35" i="36"/>
  <c r="T35" i="36"/>
  <c r="Z35" i="36"/>
  <c r="J36" i="36"/>
  <c r="P36" i="36"/>
  <c r="V36" i="36"/>
  <c r="F37" i="36"/>
  <c r="L37" i="36"/>
  <c r="R37" i="36"/>
  <c r="X37" i="36"/>
  <c r="J43" i="36"/>
  <c r="P43" i="36"/>
  <c r="V43" i="36"/>
  <c r="F44" i="36"/>
  <c r="L44" i="36"/>
  <c r="R44" i="36"/>
  <c r="X44" i="36"/>
  <c r="H45" i="36"/>
  <c r="N45" i="36"/>
  <c r="T45" i="36"/>
  <c r="E47" i="36"/>
  <c r="K47" i="36"/>
  <c r="Q47" i="36"/>
  <c r="W47" i="36"/>
  <c r="G48" i="36"/>
  <c r="M48" i="36"/>
  <c r="S48" i="36"/>
  <c r="I49" i="36"/>
  <c r="O49" i="36"/>
  <c r="U49" i="36"/>
  <c r="K45" i="36"/>
  <c r="H43" i="36"/>
  <c r="J44" i="36"/>
  <c r="R45" i="36"/>
  <c r="Q25" i="36"/>
  <c r="Q37" i="36"/>
  <c r="O43" i="36"/>
  <c r="K44" i="36"/>
  <c r="G45" i="36"/>
  <c r="E23" i="36"/>
  <c r="Q23" i="36"/>
  <c r="G24" i="36"/>
  <c r="S24" i="36"/>
  <c r="I25" i="36"/>
  <c r="U25" i="36"/>
  <c r="T31" i="36"/>
  <c r="Z31" i="36"/>
  <c r="V32" i="36"/>
  <c r="F33" i="36"/>
  <c r="X33" i="36"/>
  <c r="I35" i="36"/>
  <c r="O35" i="36"/>
  <c r="U35" i="36"/>
  <c r="E36" i="36"/>
  <c r="K36" i="36"/>
  <c r="Q36" i="36"/>
  <c r="W36" i="36"/>
  <c r="G37" i="36"/>
  <c r="M37" i="36"/>
  <c r="S37" i="36"/>
  <c r="F47" i="36"/>
  <c r="L47" i="36"/>
  <c r="R47" i="36"/>
  <c r="X47" i="36"/>
  <c r="H48" i="36"/>
  <c r="N48" i="36"/>
  <c r="T48" i="36"/>
  <c r="J49" i="36"/>
  <c r="P49" i="36"/>
  <c r="V49" i="36"/>
  <c r="W23" i="36"/>
  <c r="K37" i="36"/>
  <c r="W37" i="36"/>
  <c r="I43" i="36"/>
  <c r="U43" i="36"/>
  <c r="Q44" i="36"/>
  <c r="W44" i="36"/>
  <c r="M45" i="36"/>
  <c r="I24" i="36"/>
  <c r="U24" i="36"/>
  <c r="K25" i="36"/>
  <c r="W25" i="36"/>
  <c r="K49" i="36"/>
  <c r="Q49" i="36"/>
  <c r="Y20" i="35"/>
  <c r="Y35" i="35" s="1"/>
  <c r="E35" i="35"/>
  <c r="J47" i="35"/>
  <c r="V47" i="35"/>
  <c r="J44" i="35"/>
  <c r="P44" i="35"/>
  <c r="V44" i="35"/>
  <c r="H49" i="35"/>
  <c r="N49" i="35"/>
  <c r="T49" i="35"/>
  <c r="F48" i="35"/>
  <c r="L48" i="35"/>
  <c r="R48" i="35"/>
  <c r="X48" i="35"/>
  <c r="P47" i="35"/>
  <c r="T32" i="35"/>
  <c r="F31" i="35"/>
  <c r="L31" i="35"/>
  <c r="R31" i="35"/>
  <c r="X31" i="35"/>
  <c r="J33" i="35"/>
  <c r="P33" i="35"/>
  <c r="V33" i="35"/>
  <c r="H32" i="35"/>
  <c r="N32" i="35"/>
  <c r="I36" i="35"/>
  <c r="O36" i="35"/>
  <c r="U36" i="35"/>
  <c r="U37" i="35"/>
  <c r="Z20" i="35"/>
  <c r="Z43" i="35" s="1"/>
  <c r="Y21" i="35"/>
  <c r="Y44" i="35" s="1"/>
  <c r="H35" i="35"/>
  <c r="G36" i="35"/>
  <c r="F37" i="35"/>
  <c r="X37" i="35"/>
  <c r="Z21" i="35"/>
  <c r="Z48" i="35" s="1"/>
  <c r="K35" i="35"/>
  <c r="J36" i="35"/>
  <c r="I37" i="35"/>
  <c r="Y22" i="35"/>
  <c r="G25" i="35" s="1"/>
  <c r="N35" i="35"/>
  <c r="M36" i="35"/>
  <c r="L37" i="35"/>
  <c r="Z22" i="35"/>
  <c r="Z49" i="35" s="1"/>
  <c r="Q35" i="35"/>
  <c r="P36" i="35"/>
  <c r="O37" i="35"/>
  <c r="T35" i="35"/>
  <c r="S36" i="35"/>
  <c r="R37" i="35"/>
  <c r="Z31" i="35"/>
  <c r="J43" i="35"/>
  <c r="P43" i="35"/>
  <c r="V43" i="35"/>
  <c r="F44" i="35"/>
  <c r="L44" i="35"/>
  <c r="R44" i="35"/>
  <c r="X44" i="35"/>
  <c r="H45" i="35"/>
  <c r="N45" i="35"/>
  <c r="T45" i="35"/>
  <c r="E47" i="35"/>
  <c r="K47" i="35"/>
  <c r="Q47" i="35"/>
  <c r="W47" i="35"/>
  <c r="G48" i="35"/>
  <c r="M48" i="35"/>
  <c r="S48" i="35"/>
  <c r="I49" i="35"/>
  <c r="O49" i="35"/>
  <c r="U49" i="35"/>
  <c r="O23" i="35"/>
  <c r="Q24" i="35"/>
  <c r="G31" i="35"/>
  <c r="S31" i="35"/>
  <c r="Y31" i="35"/>
  <c r="I32" i="35"/>
  <c r="O32" i="35"/>
  <c r="E33" i="35"/>
  <c r="W33" i="35"/>
  <c r="E23" i="35"/>
  <c r="Q23" i="35"/>
  <c r="G24" i="35"/>
  <c r="S24" i="35"/>
  <c r="H31" i="35"/>
  <c r="N31" i="35"/>
  <c r="T31" i="35"/>
  <c r="J32" i="35"/>
  <c r="P32" i="35"/>
  <c r="V32" i="35"/>
  <c r="F33" i="35"/>
  <c r="L33" i="35"/>
  <c r="R33" i="35"/>
  <c r="X33" i="35"/>
  <c r="I35" i="35"/>
  <c r="O35" i="35"/>
  <c r="U35" i="35"/>
  <c r="E36" i="35"/>
  <c r="K36" i="35"/>
  <c r="Q36" i="35"/>
  <c r="W36" i="35"/>
  <c r="G37" i="35"/>
  <c r="M37" i="35"/>
  <c r="S37" i="35"/>
  <c r="E43" i="35"/>
  <c r="K43" i="35"/>
  <c r="Q43" i="35"/>
  <c r="W43" i="35"/>
  <c r="G44" i="35"/>
  <c r="M44" i="35"/>
  <c r="S44" i="35"/>
  <c r="I45" i="35"/>
  <c r="O45" i="35"/>
  <c r="U45" i="35"/>
  <c r="F47" i="35"/>
  <c r="L47" i="35"/>
  <c r="R47" i="35"/>
  <c r="X47" i="35"/>
  <c r="H48" i="35"/>
  <c r="N48" i="35"/>
  <c r="T48" i="35"/>
  <c r="J49" i="35"/>
  <c r="P49" i="35"/>
  <c r="V49" i="35"/>
  <c r="E24" i="35"/>
  <c r="M31" i="35"/>
  <c r="U32" i="35"/>
  <c r="K33" i="35"/>
  <c r="Q33" i="35"/>
  <c r="G23" i="35"/>
  <c r="S23" i="35"/>
  <c r="I24" i="35"/>
  <c r="U24" i="35"/>
  <c r="I31" i="35"/>
  <c r="O31" i="35"/>
  <c r="U31" i="35"/>
  <c r="E32" i="35"/>
  <c r="K32" i="35"/>
  <c r="Q32" i="35"/>
  <c r="W32" i="35"/>
  <c r="G33" i="35"/>
  <c r="M33" i="35"/>
  <c r="S33" i="35"/>
  <c r="J35" i="35"/>
  <c r="P35" i="35"/>
  <c r="V35" i="35"/>
  <c r="F36" i="35"/>
  <c r="L36" i="35"/>
  <c r="R36" i="35"/>
  <c r="X36" i="35"/>
  <c r="H37" i="35"/>
  <c r="N37" i="35"/>
  <c r="T37" i="35"/>
  <c r="F43" i="35"/>
  <c r="L43" i="35"/>
  <c r="R43" i="35"/>
  <c r="X43" i="35"/>
  <c r="H44" i="35"/>
  <c r="N44" i="35"/>
  <c r="T44" i="35"/>
  <c r="J45" i="35"/>
  <c r="P45" i="35"/>
  <c r="V45" i="35"/>
  <c r="G47" i="35"/>
  <c r="M47" i="35"/>
  <c r="S47" i="35"/>
  <c r="Y47" i="35"/>
  <c r="I48" i="35"/>
  <c r="O48" i="35"/>
  <c r="U48" i="35"/>
  <c r="E49" i="35"/>
  <c r="K49" i="35"/>
  <c r="Q49" i="35"/>
  <c r="W49" i="35"/>
  <c r="G43" i="35"/>
  <c r="M43" i="35"/>
  <c r="S43" i="35"/>
  <c r="Y43" i="35"/>
  <c r="I44" i="35"/>
  <c r="O44" i="35"/>
  <c r="U44" i="35"/>
  <c r="E45" i="35"/>
  <c r="K45" i="35"/>
  <c r="Q45" i="35"/>
  <c r="W45" i="35"/>
  <c r="H47" i="35"/>
  <c r="N47" i="35"/>
  <c r="T47" i="35"/>
  <c r="J48" i="35"/>
  <c r="P48" i="35"/>
  <c r="V48" i="35"/>
  <c r="F49" i="35"/>
  <c r="L49" i="35"/>
  <c r="R49" i="35"/>
  <c r="X49" i="35"/>
  <c r="I23" i="35"/>
  <c r="K24" i="35"/>
  <c r="J31" i="35"/>
  <c r="P31" i="35"/>
  <c r="V31" i="35"/>
  <c r="F32" i="35"/>
  <c r="L32" i="35"/>
  <c r="R32" i="35"/>
  <c r="H33" i="35"/>
  <c r="N33" i="35"/>
  <c r="T33" i="35"/>
  <c r="K23" i="35"/>
  <c r="W23" i="35"/>
  <c r="M24" i="35"/>
  <c r="F35" i="35"/>
  <c r="L35" i="35"/>
  <c r="R35" i="35"/>
  <c r="X35" i="35"/>
  <c r="H36" i="35"/>
  <c r="N36" i="35"/>
  <c r="T36" i="35"/>
  <c r="J37" i="35"/>
  <c r="P37" i="35"/>
  <c r="V37" i="35"/>
  <c r="I47" i="35"/>
  <c r="O47" i="35"/>
  <c r="U47" i="35"/>
  <c r="E48" i="35"/>
  <c r="K48" i="35"/>
  <c r="Q48" i="35"/>
  <c r="W48" i="35"/>
  <c r="G49" i="35"/>
  <c r="M49" i="35"/>
  <c r="S49" i="35"/>
  <c r="U23" i="35"/>
  <c r="W24" i="35"/>
  <c r="X32" i="35"/>
  <c r="M23" i="35"/>
  <c r="O24" i="35"/>
  <c r="E25" i="35"/>
  <c r="W23" i="34"/>
  <c r="W46" i="34" s="1"/>
  <c r="E43" i="34"/>
  <c r="X36" i="34"/>
  <c r="I35" i="34"/>
  <c r="J35" i="34"/>
  <c r="K43" i="34"/>
  <c r="W43" i="34"/>
  <c r="O48" i="34"/>
  <c r="U48" i="34"/>
  <c r="F36" i="34"/>
  <c r="F45" i="34"/>
  <c r="L45" i="34"/>
  <c r="R45" i="34"/>
  <c r="X45" i="34"/>
  <c r="G45" i="34"/>
  <c r="M45" i="34"/>
  <c r="S45" i="34"/>
  <c r="P44" i="34"/>
  <c r="V44" i="34"/>
  <c r="H49" i="34"/>
  <c r="N49" i="34"/>
  <c r="T49" i="34"/>
  <c r="F31" i="34"/>
  <c r="L31" i="34"/>
  <c r="R31" i="34"/>
  <c r="G35" i="34"/>
  <c r="M35" i="34"/>
  <c r="S35" i="34"/>
  <c r="J32" i="34"/>
  <c r="I33" i="34"/>
  <c r="O33" i="34"/>
  <c r="U33" i="34"/>
  <c r="J33" i="34"/>
  <c r="P33" i="34"/>
  <c r="V33" i="34"/>
  <c r="G32" i="34"/>
  <c r="M32" i="34"/>
  <c r="S32" i="34"/>
  <c r="E37" i="34"/>
  <c r="K37" i="34"/>
  <c r="Q37" i="34"/>
  <c r="W37" i="34"/>
  <c r="X31" i="34"/>
  <c r="T37" i="34"/>
  <c r="S47" i="34"/>
  <c r="Y20" i="34"/>
  <c r="Y23" i="34" s="1"/>
  <c r="U35" i="34"/>
  <c r="Q36" i="34"/>
  <c r="M37" i="34"/>
  <c r="Q43" i="34"/>
  <c r="M44" i="34"/>
  <c r="O45" i="34"/>
  <c r="L47" i="34"/>
  <c r="I48" i="34"/>
  <c r="J49" i="34"/>
  <c r="Y21" i="34"/>
  <c r="Y44" i="34" s="1"/>
  <c r="Z21" i="34"/>
  <c r="Z48" i="34" s="1"/>
  <c r="M24" i="34"/>
  <c r="K36" i="34"/>
  <c r="I45" i="34"/>
  <c r="K23" i="34"/>
  <c r="K46" i="34" s="1"/>
  <c r="V35" i="34"/>
  <c r="R36" i="34"/>
  <c r="N37" i="34"/>
  <c r="R43" i="34"/>
  <c r="N44" i="34"/>
  <c r="P45" i="34"/>
  <c r="M47" i="34"/>
  <c r="N48" i="34"/>
  <c r="K49" i="34"/>
  <c r="P49" i="34"/>
  <c r="Q49" i="34"/>
  <c r="V49" i="34"/>
  <c r="Y22" i="34"/>
  <c r="Y33" i="34" s="1"/>
  <c r="O24" i="34"/>
  <c r="O35" i="34"/>
  <c r="Z22" i="34"/>
  <c r="Y24" i="34" s="1"/>
  <c r="P35" i="34"/>
  <c r="L36" i="34"/>
  <c r="H37" i="34"/>
  <c r="L43" i="34"/>
  <c r="H44" i="34"/>
  <c r="J45" i="34"/>
  <c r="G47" i="34"/>
  <c r="H48" i="34"/>
  <c r="E49" i="34"/>
  <c r="W49" i="34"/>
  <c r="Y32" i="34"/>
  <c r="Y48" i="34"/>
  <c r="Y45" i="34"/>
  <c r="Y49" i="34"/>
  <c r="Y37" i="34"/>
  <c r="O25" i="34"/>
  <c r="Z49" i="34"/>
  <c r="Z33" i="34"/>
  <c r="Z37" i="34"/>
  <c r="Z45" i="34"/>
  <c r="Y43" i="34"/>
  <c r="Z31" i="34"/>
  <c r="F33" i="34"/>
  <c r="R33" i="34"/>
  <c r="W34" i="34"/>
  <c r="G33" i="34"/>
  <c r="I23" i="34"/>
  <c r="U23" i="34"/>
  <c r="K24" i="34"/>
  <c r="W24" i="34"/>
  <c r="G31" i="34"/>
  <c r="M31" i="34"/>
  <c r="S31" i="34"/>
  <c r="I32" i="34"/>
  <c r="O32" i="34"/>
  <c r="U32" i="34"/>
  <c r="E33" i="34"/>
  <c r="K33" i="34"/>
  <c r="Q33" i="34"/>
  <c r="W33" i="34"/>
  <c r="H35" i="34"/>
  <c r="N35" i="34"/>
  <c r="T35" i="34"/>
  <c r="Z35" i="34"/>
  <c r="J36" i="34"/>
  <c r="P36" i="34"/>
  <c r="V36" i="34"/>
  <c r="F37" i="34"/>
  <c r="L37" i="34"/>
  <c r="R37" i="34"/>
  <c r="X37" i="34"/>
  <c r="J43" i="34"/>
  <c r="P43" i="34"/>
  <c r="V43" i="34"/>
  <c r="F44" i="34"/>
  <c r="L44" i="34"/>
  <c r="R44" i="34"/>
  <c r="X44" i="34"/>
  <c r="H45" i="34"/>
  <c r="N45" i="34"/>
  <c r="T45" i="34"/>
  <c r="E47" i="34"/>
  <c r="K47" i="34"/>
  <c r="Q47" i="34"/>
  <c r="W47" i="34"/>
  <c r="G48" i="34"/>
  <c r="M48" i="34"/>
  <c r="S48" i="34"/>
  <c r="I49" i="34"/>
  <c r="O49" i="34"/>
  <c r="U49" i="34"/>
  <c r="N31" i="34"/>
  <c r="V32" i="34"/>
  <c r="I31" i="34"/>
  <c r="O31" i="34"/>
  <c r="U31" i="34"/>
  <c r="E32" i="34"/>
  <c r="K32" i="34"/>
  <c r="Q32" i="34"/>
  <c r="W32" i="34"/>
  <c r="H31" i="34"/>
  <c r="P32" i="34"/>
  <c r="X33" i="34"/>
  <c r="M23" i="34"/>
  <c r="O23" i="34"/>
  <c r="E24" i="34"/>
  <c r="Q24" i="34"/>
  <c r="G25" i="34"/>
  <c r="S25" i="34"/>
  <c r="J31" i="34"/>
  <c r="P31" i="34"/>
  <c r="V31" i="34"/>
  <c r="F32" i="34"/>
  <c r="L32" i="34"/>
  <c r="R32" i="34"/>
  <c r="X32" i="34"/>
  <c r="H33" i="34"/>
  <c r="N33" i="34"/>
  <c r="T33" i="34"/>
  <c r="E35" i="34"/>
  <c r="K35" i="34"/>
  <c r="Q35" i="34"/>
  <c r="W35" i="34"/>
  <c r="G36" i="34"/>
  <c r="M36" i="34"/>
  <c r="S36" i="34"/>
  <c r="I37" i="34"/>
  <c r="O37" i="34"/>
  <c r="U37" i="34"/>
  <c r="G43" i="34"/>
  <c r="M43" i="34"/>
  <c r="S43" i="34"/>
  <c r="I44" i="34"/>
  <c r="O44" i="34"/>
  <c r="U44" i="34"/>
  <c r="E45" i="34"/>
  <c r="K45" i="34"/>
  <c r="Q45" i="34"/>
  <c r="W45" i="34"/>
  <c r="H47" i="34"/>
  <c r="N47" i="34"/>
  <c r="T47" i="34"/>
  <c r="Z47" i="34"/>
  <c r="J48" i="34"/>
  <c r="P48" i="34"/>
  <c r="V48" i="34"/>
  <c r="F49" i="34"/>
  <c r="L49" i="34"/>
  <c r="R49" i="34"/>
  <c r="X49" i="34"/>
  <c r="T31" i="34"/>
  <c r="L33" i="34"/>
  <c r="M33" i="34"/>
  <c r="E23" i="34"/>
  <c r="Q23" i="34"/>
  <c r="G24" i="34"/>
  <c r="S24" i="34"/>
  <c r="U25" i="34"/>
  <c r="F35" i="34"/>
  <c r="L35" i="34"/>
  <c r="R35" i="34"/>
  <c r="X35" i="34"/>
  <c r="H36" i="34"/>
  <c r="N36" i="34"/>
  <c r="T36" i="34"/>
  <c r="J37" i="34"/>
  <c r="P37" i="34"/>
  <c r="V37" i="34"/>
  <c r="J44" i="34"/>
  <c r="I47" i="34"/>
  <c r="O47" i="34"/>
  <c r="U47" i="34"/>
  <c r="E48" i="34"/>
  <c r="K48" i="34"/>
  <c r="Q48" i="34"/>
  <c r="W48" i="34"/>
  <c r="G49" i="34"/>
  <c r="M49" i="34"/>
  <c r="S49" i="34"/>
  <c r="S33" i="34"/>
  <c r="G23" i="34"/>
  <c r="S23" i="34"/>
  <c r="I24" i="34"/>
  <c r="U24" i="34"/>
  <c r="K25" i="34"/>
  <c r="W25" i="34"/>
  <c r="G39" i="32"/>
  <c r="Z22" i="31"/>
  <c r="J39" i="29"/>
  <c r="H40" i="29"/>
  <c r="F41" i="29"/>
  <c r="Y20" i="31"/>
  <c r="Y39" i="29" s="1"/>
  <c r="E35" i="31"/>
  <c r="E39" i="29"/>
  <c r="K35" i="31"/>
  <c r="K39" i="29"/>
  <c r="Q35" i="31"/>
  <c r="Q39" i="29"/>
  <c r="W35" i="31"/>
  <c r="W39" i="29"/>
  <c r="I40" i="29"/>
  <c r="O40" i="29"/>
  <c r="U40" i="29"/>
  <c r="G41" i="29"/>
  <c r="M41" i="29"/>
  <c r="Z20" i="31"/>
  <c r="Z39" i="29" s="1"/>
  <c r="P39" i="29"/>
  <c r="N40" i="29"/>
  <c r="L41" i="29"/>
  <c r="Y21" i="31"/>
  <c r="Y40" i="29" s="1"/>
  <c r="G39" i="29"/>
  <c r="M39" i="29"/>
  <c r="S39" i="29"/>
  <c r="E40" i="29"/>
  <c r="K40" i="29"/>
  <c r="Q40" i="29"/>
  <c r="W40" i="29"/>
  <c r="I37" i="31"/>
  <c r="I41" i="29"/>
  <c r="R39" i="29"/>
  <c r="P40" i="29"/>
  <c r="N41" i="29"/>
  <c r="V44" i="32"/>
  <c r="H49" i="32"/>
  <c r="Y20" i="33"/>
  <c r="Y39" i="32" s="1"/>
  <c r="E35" i="33"/>
  <c r="E39" i="32"/>
  <c r="E31" i="33"/>
  <c r="K35" i="33"/>
  <c r="K31" i="33"/>
  <c r="K39" i="32"/>
  <c r="Q35" i="33"/>
  <c r="Q39" i="32"/>
  <c r="W35" i="33"/>
  <c r="W31" i="33"/>
  <c r="W39" i="32"/>
  <c r="H32" i="33"/>
  <c r="H40" i="32"/>
  <c r="H48" i="32" s="1"/>
  <c r="N32" i="33"/>
  <c r="N40" i="32"/>
  <c r="N36" i="33"/>
  <c r="T32" i="33"/>
  <c r="T40" i="32"/>
  <c r="F41" i="32"/>
  <c r="F45" i="32" s="1"/>
  <c r="L41" i="32"/>
  <c r="L49" i="32" s="1"/>
  <c r="R41" i="32"/>
  <c r="X41" i="32"/>
  <c r="X49" i="32" s="1"/>
  <c r="Z21" i="31"/>
  <c r="Z40" i="29" s="1"/>
  <c r="H39" i="29"/>
  <c r="N39" i="29"/>
  <c r="T39" i="29"/>
  <c r="F40" i="29"/>
  <c r="L40" i="29"/>
  <c r="R40" i="29"/>
  <c r="X40" i="29"/>
  <c r="I24" i="31"/>
  <c r="J41" i="29"/>
  <c r="P41" i="29"/>
  <c r="U24" i="31"/>
  <c r="V41" i="29"/>
  <c r="V39" i="29"/>
  <c r="T40" i="29"/>
  <c r="R41" i="29"/>
  <c r="Y22" i="31"/>
  <c r="I39" i="29"/>
  <c r="O39" i="29"/>
  <c r="U39" i="29"/>
  <c r="G36" i="31"/>
  <c r="G40" i="29"/>
  <c r="M36" i="31"/>
  <c r="M40" i="29"/>
  <c r="S36" i="31"/>
  <c r="S40" i="29"/>
  <c r="E41" i="29"/>
  <c r="K24" i="31"/>
  <c r="K41" i="29"/>
  <c r="Q41" i="29"/>
  <c r="F39" i="29"/>
  <c r="X39" i="29"/>
  <c r="V40" i="29"/>
  <c r="T41" i="29"/>
  <c r="Y21" i="33"/>
  <c r="Y40" i="32" s="1"/>
  <c r="Z39" i="32"/>
  <c r="J40" i="32"/>
  <c r="J44" i="32" s="1"/>
  <c r="P40" i="32"/>
  <c r="P44" i="32" s="1"/>
  <c r="V40" i="32"/>
  <c r="H41" i="32"/>
  <c r="M24" i="33"/>
  <c r="N41" i="32"/>
  <c r="T41" i="32"/>
  <c r="T45" i="32" s="1"/>
  <c r="Q31" i="33"/>
  <c r="H36" i="33"/>
  <c r="L45" i="32"/>
  <c r="R45" i="32"/>
  <c r="X45" i="32"/>
  <c r="Y22" i="33"/>
  <c r="Y41" i="32" s="1"/>
  <c r="P37" i="33"/>
  <c r="I40" i="32"/>
  <c r="O40" i="32"/>
  <c r="Z22" i="33"/>
  <c r="Z41" i="32" s="1"/>
  <c r="I33" i="33"/>
  <c r="X35" i="33"/>
  <c r="V37" i="33"/>
  <c r="F39" i="32"/>
  <c r="L39" i="32"/>
  <c r="R39" i="32"/>
  <c r="X39" i="32"/>
  <c r="S41" i="29"/>
  <c r="U33" i="33"/>
  <c r="F40" i="32"/>
  <c r="L40" i="32"/>
  <c r="R40" i="32"/>
  <c r="X40" i="32"/>
  <c r="J41" i="32"/>
  <c r="P41" i="32"/>
  <c r="V41" i="32"/>
  <c r="W24" i="31"/>
  <c r="O41" i="29"/>
  <c r="U41" i="29"/>
  <c r="Z21" i="33"/>
  <c r="Z40" i="32" s="1"/>
  <c r="M32" i="33"/>
  <c r="L35" i="33"/>
  <c r="J37" i="33"/>
  <c r="J39" i="32"/>
  <c r="P39" i="32"/>
  <c r="P47" i="32" s="1"/>
  <c r="V39" i="32"/>
  <c r="E44" i="32"/>
  <c r="K44" i="32"/>
  <c r="Q44" i="32"/>
  <c r="H43" i="32"/>
  <c r="N43" i="32"/>
  <c r="T43" i="32"/>
  <c r="I43" i="32"/>
  <c r="O43" i="32"/>
  <c r="U43" i="32"/>
  <c r="W44" i="32"/>
  <c r="Y21" i="32"/>
  <c r="W23" i="32"/>
  <c r="Z33" i="33"/>
  <c r="Z37" i="33"/>
  <c r="Y24" i="33"/>
  <c r="Y35" i="33"/>
  <c r="Y31" i="33"/>
  <c r="Z36" i="33"/>
  <c r="Y33" i="33"/>
  <c r="Y37" i="33"/>
  <c r="O25" i="33"/>
  <c r="E24" i="33"/>
  <c r="Q24" i="33"/>
  <c r="G25" i="33"/>
  <c r="S25" i="33"/>
  <c r="G31" i="33"/>
  <c r="M31" i="33"/>
  <c r="S31" i="33"/>
  <c r="I32" i="33"/>
  <c r="O32" i="33"/>
  <c r="U32" i="33"/>
  <c r="E33" i="33"/>
  <c r="K33" i="33"/>
  <c r="Q33" i="33"/>
  <c r="W33" i="33"/>
  <c r="H35" i="33"/>
  <c r="N35" i="33"/>
  <c r="T35" i="33"/>
  <c r="Z35" i="33"/>
  <c r="J36" i="33"/>
  <c r="P36" i="33"/>
  <c r="V36" i="33"/>
  <c r="F37" i="33"/>
  <c r="L37" i="33"/>
  <c r="R37" i="33"/>
  <c r="X37" i="33"/>
  <c r="G24" i="33"/>
  <c r="S24" i="33"/>
  <c r="I25" i="33"/>
  <c r="U25" i="33"/>
  <c r="H31" i="33"/>
  <c r="N31" i="33"/>
  <c r="T31" i="33"/>
  <c r="Z31" i="33"/>
  <c r="J32" i="33"/>
  <c r="P32" i="33"/>
  <c r="V32" i="33"/>
  <c r="F33" i="33"/>
  <c r="L33" i="33"/>
  <c r="R33" i="33"/>
  <c r="X33" i="33"/>
  <c r="I35" i="33"/>
  <c r="O35" i="33"/>
  <c r="U35" i="33"/>
  <c r="E36" i="33"/>
  <c r="K36" i="33"/>
  <c r="Q36" i="33"/>
  <c r="W36" i="33"/>
  <c r="G37" i="33"/>
  <c r="M37" i="33"/>
  <c r="S37" i="33"/>
  <c r="I24" i="33"/>
  <c r="U24" i="33"/>
  <c r="K25" i="33"/>
  <c r="W25" i="33"/>
  <c r="I31" i="33"/>
  <c r="O31" i="33"/>
  <c r="U31" i="33"/>
  <c r="E32" i="33"/>
  <c r="K32" i="33"/>
  <c r="Q32" i="33"/>
  <c r="W32" i="33"/>
  <c r="G33" i="33"/>
  <c r="M33" i="33"/>
  <c r="S33" i="33"/>
  <c r="J35" i="33"/>
  <c r="P35" i="33"/>
  <c r="V35" i="33"/>
  <c r="F36" i="33"/>
  <c r="L36" i="33"/>
  <c r="R36" i="33"/>
  <c r="X36" i="33"/>
  <c r="H37" i="33"/>
  <c r="N37" i="33"/>
  <c r="T37" i="33"/>
  <c r="K24" i="33"/>
  <c r="W24" i="33"/>
  <c r="M25" i="33"/>
  <c r="J31" i="33"/>
  <c r="P31" i="33"/>
  <c r="V31" i="33"/>
  <c r="F32" i="33"/>
  <c r="L32" i="33"/>
  <c r="R32" i="33"/>
  <c r="X32" i="33"/>
  <c r="H33" i="33"/>
  <c r="N33" i="33"/>
  <c r="T33" i="33"/>
  <c r="R49" i="33"/>
  <c r="M23" i="33"/>
  <c r="M42" i="32" s="1"/>
  <c r="O24" i="33"/>
  <c r="E25" i="33"/>
  <c r="Q25" i="33"/>
  <c r="Z20" i="32"/>
  <c r="Z47" i="32" s="1"/>
  <c r="S24" i="32"/>
  <c r="E36" i="32"/>
  <c r="V49" i="32"/>
  <c r="Z21" i="32"/>
  <c r="M24" i="32"/>
  <c r="T48" i="32"/>
  <c r="Z22" i="32"/>
  <c r="Y20" i="32"/>
  <c r="Y47" i="32" s="1"/>
  <c r="X47" i="32"/>
  <c r="F47" i="32"/>
  <c r="L47" i="32"/>
  <c r="J49" i="32"/>
  <c r="Y22" i="32"/>
  <c r="G24" i="32"/>
  <c r="N48" i="32"/>
  <c r="F48" i="32"/>
  <c r="L48" i="32"/>
  <c r="R48" i="32"/>
  <c r="X48" i="32"/>
  <c r="J47" i="32"/>
  <c r="K23" i="32"/>
  <c r="O23" i="32"/>
  <c r="E24" i="32"/>
  <c r="Q24" i="32"/>
  <c r="E33" i="32"/>
  <c r="J43" i="32"/>
  <c r="P43" i="32"/>
  <c r="F44" i="32"/>
  <c r="L44" i="32"/>
  <c r="R44" i="32"/>
  <c r="X44" i="32"/>
  <c r="H45" i="32"/>
  <c r="E47" i="32"/>
  <c r="K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E32" i="32"/>
  <c r="F43" i="32"/>
  <c r="L43" i="32"/>
  <c r="X43" i="32"/>
  <c r="N44" i="32"/>
  <c r="T44" i="32"/>
  <c r="J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W43" i="32"/>
  <c r="G44" i="32"/>
  <c r="S44" i="32"/>
  <c r="Y44" i="32"/>
  <c r="I45" i="32"/>
  <c r="O45" i="32"/>
  <c r="U45" i="32"/>
  <c r="I23" i="32"/>
  <c r="U23" i="32"/>
  <c r="K24" i="32"/>
  <c r="W24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V48" i="32"/>
  <c r="F49" i="32"/>
  <c r="R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32" i="31"/>
  <c r="Z36" i="31"/>
  <c r="Y24" i="31"/>
  <c r="Y31" i="31"/>
  <c r="Y35" i="31"/>
  <c r="Z31" i="31"/>
  <c r="Z35" i="31"/>
  <c r="Y36" i="31"/>
  <c r="Y32" i="31"/>
  <c r="M24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O24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24" i="31"/>
  <c r="Q24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G24" i="31"/>
  <c r="S24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J31" i="31"/>
  <c r="P31" i="31"/>
  <c r="V31" i="31"/>
  <c r="F32" i="31"/>
  <c r="L32" i="31"/>
  <c r="R32" i="31"/>
  <c r="X32" i="31"/>
  <c r="H33" i="31"/>
  <c r="N33" i="31"/>
  <c r="T33" i="31"/>
  <c r="X49" i="30"/>
  <c r="Z42" i="30"/>
  <c r="X42" i="30"/>
  <c r="V42" i="30"/>
  <c r="T42" i="30"/>
  <c r="R42" i="30"/>
  <c r="P42" i="30"/>
  <c r="N42" i="30"/>
  <c r="L42" i="30"/>
  <c r="J42" i="30"/>
  <c r="H42" i="30"/>
  <c r="F42" i="30"/>
  <c r="R41" i="30"/>
  <c r="M41" i="30"/>
  <c r="F41" i="30"/>
  <c r="W40" i="30"/>
  <c r="K40" i="30"/>
  <c r="U39" i="30"/>
  <c r="I39" i="30"/>
  <c r="U37" i="30"/>
  <c r="P37" i="30"/>
  <c r="O37" i="30"/>
  <c r="S36" i="30"/>
  <c r="N36" i="30"/>
  <c r="M36" i="30"/>
  <c r="W35" i="30"/>
  <c r="R35" i="30"/>
  <c r="Q35" i="30"/>
  <c r="E35" i="30"/>
  <c r="V33" i="30"/>
  <c r="U33" i="30"/>
  <c r="J33" i="30"/>
  <c r="I33" i="30"/>
  <c r="S32" i="30"/>
  <c r="R32" i="30"/>
  <c r="N32" i="30"/>
  <c r="G32" i="30"/>
  <c r="F32" i="30"/>
  <c r="Q31" i="30"/>
  <c r="P31" i="30"/>
  <c r="L31" i="30"/>
  <c r="E31" i="30"/>
  <c r="O24" i="30"/>
  <c r="X22" i="30"/>
  <c r="W22" i="30"/>
  <c r="V22" i="30"/>
  <c r="V37" i="30" s="1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G36" i="30" s="1"/>
  <c r="F21" i="30"/>
  <c r="E21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K35" i="30" s="1"/>
  <c r="J20" i="30"/>
  <c r="I20" i="30"/>
  <c r="H20" i="30"/>
  <c r="G20" i="30"/>
  <c r="F20" i="30"/>
  <c r="E20" i="30"/>
  <c r="Z19" i="30"/>
  <c r="Y19" i="30"/>
  <c r="Z18" i="30"/>
  <c r="Y18" i="30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X42" i="28"/>
  <c r="V42" i="28"/>
  <c r="T42" i="28"/>
  <c r="R42" i="28"/>
  <c r="P42" i="28"/>
  <c r="N42" i="28"/>
  <c r="L42" i="28"/>
  <c r="J42" i="28"/>
  <c r="H42" i="28"/>
  <c r="F42" i="28"/>
  <c r="Z42" i="27"/>
  <c r="X42" i="27"/>
  <c r="V42" i="27"/>
  <c r="T42" i="27"/>
  <c r="R42" i="27"/>
  <c r="P42" i="27"/>
  <c r="N42" i="27"/>
  <c r="L42" i="27"/>
  <c r="J42" i="27"/>
  <c r="H42" i="27"/>
  <c r="F42" i="27"/>
  <c r="Z42" i="25"/>
  <c r="X42" i="25"/>
  <c r="V42" i="25"/>
  <c r="T42" i="25"/>
  <c r="R42" i="25"/>
  <c r="P42" i="25"/>
  <c r="N42" i="25"/>
  <c r="L42" i="25"/>
  <c r="J42" i="25"/>
  <c r="H42" i="25"/>
  <c r="F42" i="25"/>
  <c r="Z42" i="24"/>
  <c r="X42" i="24"/>
  <c r="V42" i="24"/>
  <c r="T42" i="24"/>
  <c r="R42" i="24"/>
  <c r="P42" i="24"/>
  <c r="N42" i="24"/>
  <c r="L42" i="24"/>
  <c r="J42" i="24"/>
  <c r="H42" i="24"/>
  <c r="F42" i="24"/>
  <c r="Z42" i="22"/>
  <c r="X42" i="22"/>
  <c r="V42" i="22"/>
  <c r="T42" i="22"/>
  <c r="R42" i="22"/>
  <c r="P42" i="22"/>
  <c r="N42" i="22"/>
  <c r="L42" i="22"/>
  <c r="J42" i="22"/>
  <c r="H42" i="22"/>
  <c r="F42" i="22"/>
  <c r="Z41" i="9"/>
  <c r="Y41" i="9"/>
  <c r="Z40" i="9"/>
  <c r="Y40" i="9"/>
  <c r="Z39" i="9"/>
  <c r="Y39" i="9"/>
  <c r="X22" i="29"/>
  <c r="X41" i="33" s="1"/>
  <c r="W22" i="29"/>
  <c r="W41" i="33" s="1"/>
  <c r="V22" i="29"/>
  <c r="V41" i="33" s="1"/>
  <c r="U22" i="29"/>
  <c r="U41" i="33" s="1"/>
  <c r="T22" i="29"/>
  <c r="T41" i="33" s="1"/>
  <c r="S22" i="29"/>
  <c r="S41" i="33" s="1"/>
  <c r="R22" i="29"/>
  <c r="R41" i="33" s="1"/>
  <c r="R45" i="33" s="1"/>
  <c r="Q22" i="29"/>
  <c r="Q41" i="33" s="1"/>
  <c r="P22" i="29"/>
  <c r="P41" i="33" s="1"/>
  <c r="O22" i="29"/>
  <c r="O41" i="33" s="1"/>
  <c r="N22" i="29"/>
  <c r="N41" i="33" s="1"/>
  <c r="M22" i="29"/>
  <c r="M41" i="33" s="1"/>
  <c r="L22" i="29"/>
  <c r="L41" i="33" s="1"/>
  <c r="K22" i="29"/>
  <c r="K41" i="33" s="1"/>
  <c r="J22" i="29"/>
  <c r="J41" i="33" s="1"/>
  <c r="I22" i="29"/>
  <c r="I41" i="33" s="1"/>
  <c r="H22" i="29"/>
  <c r="H41" i="33" s="1"/>
  <c r="G22" i="29"/>
  <c r="G41" i="33" s="1"/>
  <c r="F22" i="29"/>
  <c r="F41" i="33" s="1"/>
  <c r="E22" i="29"/>
  <c r="E41" i="33" s="1"/>
  <c r="X21" i="29"/>
  <c r="X40" i="33" s="1"/>
  <c r="W21" i="29"/>
  <c r="W40" i="33" s="1"/>
  <c r="W48" i="33" s="1"/>
  <c r="V21" i="29"/>
  <c r="V40" i="33" s="1"/>
  <c r="U21" i="29"/>
  <c r="U40" i="33" s="1"/>
  <c r="U44" i="33" s="1"/>
  <c r="T21" i="29"/>
  <c r="T40" i="33" s="1"/>
  <c r="S21" i="29"/>
  <c r="S40" i="33" s="1"/>
  <c r="R21" i="29"/>
  <c r="R40" i="33" s="1"/>
  <c r="Q21" i="29"/>
  <c r="Q40" i="33" s="1"/>
  <c r="Q44" i="33" s="1"/>
  <c r="P21" i="29"/>
  <c r="P40" i="33" s="1"/>
  <c r="O21" i="29"/>
  <c r="O40" i="33" s="1"/>
  <c r="N21" i="29"/>
  <c r="N40" i="33" s="1"/>
  <c r="M21" i="29"/>
  <c r="M40" i="33" s="1"/>
  <c r="L21" i="29"/>
  <c r="L40" i="33" s="1"/>
  <c r="K21" i="29"/>
  <c r="K40" i="33" s="1"/>
  <c r="J21" i="29"/>
  <c r="J40" i="33" s="1"/>
  <c r="I21" i="29"/>
  <c r="I40" i="33" s="1"/>
  <c r="H21" i="29"/>
  <c r="H40" i="33" s="1"/>
  <c r="G21" i="29"/>
  <c r="G40" i="33" s="1"/>
  <c r="F21" i="29"/>
  <c r="F40" i="33" s="1"/>
  <c r="E21" i="29"/>
  <c r="E40" i="33" s="1"/>
  <c r="X20" i="29"/>
  <c r="X39" i="33" s="1"/>
  <c r="W20" i="29"/>
  <c r="W39" i="33" s="1"/>
  <c r="V20" i="29"/>
  <c r="V39" i="33" s="1"/>
  <c r="U20" i="29"/>
  <c r="U39" i="33" s="1"/>
  <c r="T20" i="29"/>
  <c r="T39" i="33" s="1"/>
  <c r="S20" i="29"/>
  <c r="S39" i="33" s="1"/>
  <c r="S47" i="33" s="1"/>
  <c r="R20" i="29"/>
  <c r="R39" i="33" s="1"/>
  <c r="Q20" i="29"/>
  <c r="Q39" i="33" s="1"/>
  <c r="Q43" i="33" s="1"/>
  <c r="P20" i="29"/>
  <c r="P39" i="33" s="1"/>
  <c r="O20" i="29"/>
  <c r="O39" i="33" s="1"/>
  <c r="N20" i="29"/>
  <c r="N39" i="33" s="1"/>
  <c r="M20" i="29"/>
  <c r="M39" i="33" s="1"/>
  <c r="L20" i="29"/>
  <c r="L39" i="33" s="1"/>
  <c r="K20" i="29"/>
  <c r="K39" i="33" s="1"/>
  <c r="K47" i="33" s="1"/>
  <c r="J20" i="29"/>
  <c r="J39" i="33" s="1"/>
  <c r="I20" i="29"/>
  <c r="I39" i="33" s="1"/>
  <c r="H20" i="29"/>
  <c r="H39" i="33" s="1"/>
  <c r="G20" i="29"/>
  <c r="G39" i="33" s="1"/>
  <c r="F20" i="29"/>
  <c r="F39" i="33" s="1"/>
  <c r="E20" i="29"/>
  <c r="E39" i="33" s="1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X41" i="30" s="1"/>
  <c r="W22" i="26"/>
  <c r="W41" i="30" s="1"/>
  <c r="V22" i="26"/>
  <c r="V41" i="30" s="1"/>
  <c r="U22" i="26"/>
  <c r="U41" i="30" s="1"/>
  <c r="T22" i="26"/>
  <c r="T41" i="30" s="1"/>
  <c r="S22" i="26"/>
  <c r="S41" i="30" s="1"/>
  <c r="R22" i="26"/>
  <c r="Q22" i="26"/>
  <c r="Q41" i="30" s="1"/>
  <c r="P22" i="26"/>
  <c r="P41" i="30" s="1"/>
  <c r="P49" i="30" s="1"/>
  <c r="O22" i="26"/>
  <c r="O41" i="30" s="1"/>
  <c r="N22" i="26"/>
  <c r="N41" i="30" s="1"/>
  <c r="M22" i="26"/>
  <c r="L22" i="26"/>
  <c r="L41" i="30" s="1"/>
  <c r="K22" i="26"/>
  <c r="K41" i="30" s="1"/>
  <c r="J22" i="26"/>
  <c r="J41" i="30" s="1"/>
  <c r="J49" i="30" s="1"/>
  <c r="I22" i="26"/>
  <c r="I41" i="30" s="1"/>
  <c r="H22" i="26"/>
  <c r="H41" i="30" s="1"/>
  <c r="G22" i="26"/>
  <c r="G41" i="30" s="1"/>
  <c r="F22" i="26"/>
  <c r="E22" i="26"/>
  <c r="E41" i="30" s="1"/>
  <c r="X21" i="26"/>
  <c r="X40" i="30" s="1"/>
  <c r="W21" i="26"/>
  <c r="V21" i="26"/>
  <c r="V40" i="30" s="1"/>
  <c r="U21" i="26"/>
  <c r="U40" i="30" s="1"/>
  <c r="T21" i="26"/>
  <c r="T40" i="30" s="1"/>
  <c r="T48" i="30" s="1"/>
  <c r="S21" i="26"/>
  <c r="S40" i="30" s="1"/>
  <c r="R21" i="26"/>
  <c r="R40" i="30" s="1"/>
  <c r="Q21" i="26"/>
  <c r="Q40" i="30" s="1"/>
  <c r="P21" i="26"/>
  <c r="P40" i="30" s="1"/>
  <c r="O21" i="26"/>
  <c r="O40" i="30" s="1"/>
  <c r="N21" i="26"/>
  <c r="N40" i="30" s="1"/>
  <c r="N48" i="30" s="1"/>
  <c r="M21" i="26"/>
  <c r="M40" i="30" s="1"/>
  <c r="L21" i="26"/>
  <c r="L40" i="30" s="1"/>
  <c r="L48" i="30" s="1"/>
  <c r="K21" i="26"/>
  <c r="J21" i="26"/>
  <c r="J40" i="30" s="1"/>
  <c r="I21" i="26"/>
  <c r="I40" i="30" s="1"/>
  <c r="H21" i="26"/>
  <c r="H40" i="30" s="1"/>
  <c r="H48" i="30" s="1"/>
  <c r="G21" i="26"/>
  <c r="G40" i="30" s="1"/>
  <c r="F21" i="26"/>
  <c r="F40" i="30" s="1"/>
  <c r="E21" i="26"/>
  <c r="E40" i="30" s="1"/>
  <c r="X20" i="26"/>
  <c r="X39" i="30" s="1"/>
  <c r="X47" i="30" s="1"/>
  <c r="W20" i="26"/>
  <c r="W39" i="30" s="1"/>
  <c r="V20" i="26"/>
  <c r="V39" i="30" s="1"/>
  <c r="U20" i="26"/>
  <c r="T20" i="26"/>
  <c r="T39" i="30" s="1"/>
  <c r="S20" i="26"/>
  <c r="S39" i="30" s="1"/>
  <c r="R20" i="26"/>
  <c r="R39" i="30" s="1"/>
  <c r="Q20" i="26"/>
  <c r="Q39" i="30" s="1"/>
  <c r="P20" i="26"/>
  <c r="P39" i="30" s="1"/>
  <c r="O20" i="26"/>
  <c r="O39" i="30" s="1"/>
  <c r="N20" i="26"/>
  <c r="N39" i="30" s="1"/>
  <c r="M20" i="26"/>
  <c r="M39" i="30" s="1"/>
  <c r="L20" i="26"/>
  <c r="L39" i="30" s="1"/>
  <c r="K20" i="26"/>
  <c r="K39" i="30" s="1"/>
  <c r="J20" i="26"/>
  <c r="J39" i="30" s="1"/>
  <c r="I20" i="26"/>
  <c r="H20" i="26"/>
  <c r="H39" i="30" s="1"/>
  <c r="H47" i="30" s="1"/>
  <c r="G20" i="26"/>
  <c r="G39" i="30" s="1"/>
  <c r="F20" i="26"/>
  <c r="F39" i="30" s="1"/>
  <c r="E20" i="26"/>
  <c r="E39" i="30" s="1"/>
  <c r="Y25" i="48" l="1"/>
  <c r="Z49" i="50"/>
  <c r="Y25" i="51"/>
  <c r="Y46" i="51"/>
  <c r="Z44" i="50"/>
  <c r="Z48" i="50"/>
  <c r="Z47" i="50"/>
  <c r="Z43" i="50"/>
  <c r="U42" i="49"/>
  <c r="U46" i="49" s="1"/>
  <c r="U46" i="51"/>
  <c r="Y47" i="50"/>
  <c r="Y43" i="50"/>
  <c r="U46" i="50"/>
  <c r="Y44" i="50"/>
  <c r="Y48" i="50"/>
  <c r="Y25" i="49"/>
  <c r="Y34" i="49"/>
  <c r="Y46" i="49"/>
  <c r="K34" i="47"/>
  <c r="Y25" i="47"/>
  <c r="Y46" i="46"/>
  <c r="Y42" i="47"/>
  <c r="Y46" i="47" s="1"/>
  <c r="Y48" i="47"/>
  <c r="Y44" i="47"/>
  <c r="Y34" i="46"/>
  <c r="Z45" i="47"/>
  <c r="Z49" i="47"/>
  <c r="Y43" i="47"/>
  <c r="Y47" i="47"/>
  <c r="Y25" i="46"/>
  <c r="Z44" i="43"/>
  <c r="Z31" i="43"/>
  <c r="Z48" i="43"/>
  <c r="Z43" i="43"/>
  <c r="I46" i="45"/>
  <c r="I34" i="45"/>
  <c r="Q34" i="45"/>
  <c r="Q46" i="45"/>
  <c r="M46" i="45"/>
  <c r="M34" i="45"/>
  <c r="E34" i="45"/>
  <c r="E46" i="45"/>
  <c r="W46" i="45"/>
  <c r="W34" i="45"/>
  <c r="S34" i="45"/>
  <c r="S46" i="45"/>
  <c r="K46" i="45"/>
  <c r="K34" i="45"/>
  <c r="Y46" i="45"/>
  <c r="Y34" i="45"/>
  <c r="G34" i="45"/>
  <c r="G46" i="45"/>
  <c r="U46" i="45"/>
  <c r="U34" i="45"/>
  <c r="O34" i="45"/>
  <c r="O46" i="45"/>
  <c r="Y25" i="45"/>
  <c r="Y31" i="43"/>
  <c r="Y35" i="43"/>
  <c r="W25" i="43"/>
  <c r="Y49" i="43"/>
  <c r="M25" i="43"/>
  <c r="U25" i="43"/>
  <c r="S25" i="43"/>
  <c r="Y23" i="43"/>
  <c r="Y46" i="43" s="1"/>
  <c r="Y45" i="43"/>
  <c r="I25" i="43"/>
  <c r="G25" i="43"/>
  <c r="Q25" i="43"/>
  <c r="Y24" i="43"/>
  <c r="Y33" i="43"/>
  <c r="Y48" i="43"/>
  <c r="O34" i="44"/>
  <c r="O46" i="44"/>
  <c r="M34" i="44"/>
  <c r="M46" i="44"/>
  <c r="K46" i="44"/>
  <c r="K34" i="44"/>
  <c r="Q34" i="44"/>
  <c r="Q46" i="44"/>
  <c r="I46" i="44"/>
  <c r="I34" i="44"/>
  <c r="Y25" i="44"/>
  <c r="U46" i="44"/>
  <c r="U34" i="44"/>
  <c r="E34" i="44"/>
  <c r="E46" i="44"/>
  <c r="Y46" i="44"/>
  <c r="Y34" i="44"/>
  <c r="W46" i="44"/>
  <c r="W34" i="44"/>
  <c r="Y47" i="43"/>
  <c r="Z32" i="43"/>
  <c r="Y36" i="43"/>
  <c r="Y44" i="43"/>
  <c r="G34" i="43"/>
  <c r="G46" i="43"/>
  <c r="M46" i="43"/>
  <c r="M34" i="43"/>
  <c r="Q34" i="43"/>
  <c r="Q46" i="43"/>
  <c r="E34" i="43"/>
  <c r="E46" i="43"/>
  <c r="U46" i="43"/>
  <c r="U34" i="43"/>
  <c r="W34" i="43"/>
  <c r="W46" i="43"/>
  <c r="I46" i="43"/>
  <c r="I34" i="43"/>
  <c r="S34" i="43"/>
  <c r="S46" i="43"/>
  <c r="K46" i="43"/>
  <c r="K34" i="43"/>
  <c r="O34" i="43"/>
  <c r="O46" i="43"/>
  <c r="Z35" i="42"/>
  <c r="Z47" i="42"/>
  <c r="Y23" i="42"/>
  <c r="Y46" i="42" s="1"/>
  <c r="G46" i="42"/>
  <c r="Z48" i="42"/>
  <c r="Z33" i="42"/>
  <c r="Z44" i="42"/>
  <c r="Z49" i="42"/>
  <c r="S34" i="42"/>
  <c r="I46" i="42"/>
  <c r="I34" i="42"/>
  <c r="Q34" i="42"/>
  <c r="Q46" i="42"/>
  <c r="Y25" i="42"/>
  <c r="E34" i="42"/>
  <c r="E46" i="42"/>
  <c r="W46" i="42"/>
  <c r="W34" i="42"/>
  <c r="K46" i="42"/>
  <c r="K34" i="42"/>
  <c r="O34" i="42"/>
  <c r="O46" i="42"/>
  <c r="M46" i="42"/>
  <c r="M34" i="42"/>
  <c r="Y43" i="39"/>
  <c r="Q34" i="41"/>
  <c r="Q46" i="41"/>
  <c r="U46" i="41"/>
  <c r="U34" i="41"/>
  <c r="M46" i="41"/>
  <c r="M34" i="41"/>
  <c r="E46" i="41"/>
  <c r="E34" i="41"/>
  <c r="I46" i="41"/>
  <c r="I34" i="41"/>
  <c r="O34" i="41"/>
  <c r="O46" i="41"/>
  <c r="Y25" i="41"/>
  <c r="Y46" i="41"/>
  <c r="Y34" i="41"/>
  <c r="S34" i="41"/>
  <c r="S46" i="41"/>
  <c r="W34" i="41"/>
  <c r="W46" i="41"/>
  <c r="G34" i="41"/>
  <c r="G46" i="41"/>
  <c r="K46" i="41"/>
  <c r="K34" i="41"/>
  <c r="Y48" i="39"/>
  <c r="Y44" i="39"/>
  <c r="Y33" i="39"/>
  <c r="Y32" i="39"/>
  <c r="Z36" i="39"/>
  <c r="Q34" i="40"/>
  <c r="Q46" i="40"/>
  <c r="O46" i="40"/>
  <c r="O34" i="40"/>
  <c r="M46" i="40"/>
  <c r="M34" i="40"/>
  <c r="Y46" i="40"/>
  <c r="Y34" i="40"/>
  <c r="E34" i="40"/>
  <c r="E46" i="40"/>
  <c r="U46" i="40"/>
  <c r="U34" i="40"/>
  <c r="I34" i="40"/>
  <c r="I46" i="40"/>
  <c r="S34" i="40"/>
  <c r="S46" i="40"/>
  <c r="Y25" i="40"/>
  <c r="G34" i="40"/>
  <c r="G46" i="40"/>
  <c r="M25" i="39"/>
  <c r="Z49" i="39"/>
  <c r="Z31" i="39"/>
  <c r="U25" i="39"/>
  <c r="K25" i="39"/>
  <c r="G25" i="39"/>
  <c r="E25" i="39"/>
  <c r="Y45" i="39"/>
  <c r="Z44" i="39"/>
  <c r="O25" i="39"/>
  <c r="Z32" i="39"/>
  <c r="Y24" i="39"/>
  <c r="Z43" i="39"/>
  <c r="Z45" i="39"/>
  <c r="Y35" i="39"/>
  <c r="Z33" i="39"/>
  <c r="Y23" i="39"/>
  <c r="Y34" i="39" s="1"/>
  <c r="I25" i="39"/>
  <c r="Q25" i="39"/>
  <c r="Y47" i="39"/>
  <c r="Z47" i="39"/>
  <c r="S25" i="39"/>
  <c r="U46" i="39"/>
  <c r="U34" i="39"/>
  <c r="G34" i="39"/>
  <c r="G46" i="39"/>
  <c r="O34" i="39"/>
  <c r="O46" i="39"/>
  <c r="K46" i="39"/>
  <c r="K34" i="39"/>
  <c r="I46" i="39"/>
  <c r="I34" i="39"/>
  <c r="Q34" i="39"/>
  <c r="Q46" i="39"/>
  <c r="M46" i="39"/>
  <c r="M34" i="39"/>
  <c r="E34" i="39"/>
  <c r="E46" i="39"/>
  <c r="S34" i="39"/>
  <c r="S46" i="39"/>
  <c r="W46" i="39"/>
  <c r="W34" i="39"/>
  <c r="Y37" i="38"/>
  <c r="Y45" i="38"/>
  <c r="Z49" i="38"/>
  <c r="S25" i="38"/>
  <c r="O25" i="38"/>
  <c r="E25" i="38"/>
  <c r="Y25" i="38" s="1"/>
  <c r="W25" i="38"/>
  <c r="Y24" i="38"/>
  <c r="G25" i="38"/>
  <c r="U25" i="38"/>
  <c r="Y33" i="38"/>
  <c r="Y23" i="38"/>
  <c r="Y48" i="38"/>
  <c r="Y43" i="38"/>
  <c r="Y36" i="38"/>
  <c r="Y35" i="38"/>
  <c r="Y44" i="38"/>
  <c r="W46" i="38"/>
  <c r="W34" i="38"/>
  <c r="U46" i="38"/>
  <c r="U34" i="38"/>
  <c r="K46" i="38"/>
  <c r="K34" i="38"/>
  <c r="M46" i="38"/>
  <c r="M34" i="38"/>
  <c r="O34" i="38"/>
  <c r="O46" i="38"/>
  <c r="Q34" i="38"/>
  <c r="Q46" i="38"/>
  <c r="Z47" i="38"/>
  <c r="Z35" i="38"/>
  <c r="Z43" i="38"/>
  <c r="Z31" i="38"/>
  <c r="E34" i="38"/>
  <c r="E46" i="38"/>
  <c r="G34" i="38"/>
  <c r="G46" i="38"/>
  <c r="S34" i="38"/>
  <c r="S46" i="38"/>
  <c r="I46" i="38"/>
  <c r="I34" i="38"/>
  <c r="W25" i="37"/>
  <c r="Z37" i="37"/>
  <c r="M25" i="37"/>
  <c r="K25" i="37"/>
  <c r="Z33" i="37"/>
  <c r="Y33" i="37"/>
  <c r="Q34" i="37"/>
  <c r="Q46" i="37"/>
  <c r="Y46" i="37"/>
  <c r="Y34" i="37"/>
  <c r="Y25" i="37"/>
  <c r="W34" i="37"/>
  <c r="W46" i="37"/>
  <c r="K46" i="37"/>
  <c r="K34" i="37"/>
  <c r="U46" i="37"/>
  <c r="U34" i="37"/>
  <c r="S34" i="37"/>
  <c r="S46" i="37"/>
  <c r="M46" i="37"/>
  <c r="M34" i="37"/>
  <c r="I46" i="37"/>
  <c r="I34" i="37"/>
  <c r="G34" i="37"/>
  <c r="G46" i="37"/>
  <c r="E46" i="37"/>
  <c r="E34" i="37"/>
  <c r="O34" i="37"/>
  <c r="O46" i="37"/>
  <c r="Z35" i="35"/>
  <c r="Y48" i="35"/>
  <c r="Z33" i="35"/>
  <c r="Z44" i="35"/>
  <c r="Z37" i="35"/>
  <c r="Z36" i="35"/>
  <c r="Y32" i="35"/>
  <c r="M25" i="35"/>
  <c r="Q25" i="35"/>
  <c r="Z47" i="35"/>
  <c r="Z32" i="35"/>
  <c r="W46" i="36"/>
  <c r="W34" i="36"/>
  <c r="I46" i="36"/>
  <c r="I34" i="36"/>
  <c r="E34" i="36"/>
  <c r="E46" i="36"/>
  <c r="O46" i="36"/>
  <c r="O34" i="36"/>
  <c r="K34" i="36"/>
  <c r="K46" i="36"/>
  <c r="M34" i="36"/>
  <c r="M46" i="36"/>
  <c r="Q46" i="36"/>
  <c r="Q34" i="36"/>
  <c r="Y34" i="36"/>
  <c r="Y46" i="36"/>
  <c r="U34" i="36"/>
  <c r="U46" i="36"/>
  <c r="G46" i="36"/>
  <c r="G34" i="36"/>
  <c r="S46" i="36"/>
  <c r="S34" i="36"/>
  <c r="Y25" i="36"/>
  <c r="Y32" i="36"/>
  <c r="Y44" i="36"/>
  <c r="Y48" i="36"/>
  <c r="Y36" i="36"/>
  <c r="I25" i="35"/>
  <c r="Y33" i="35"/>
  <c r="W25" i="35"/>
  <c r="Y49" i="35"/>
  <c r="O25" i="35"/>
  <c r="K25" i="35"/>
  <c r="S25" i="35"/>
  <c r="Y45" i="35"/>
  <c r="Y37" i="35"/>
  <c r="U25" i="35"/>
  <c r="Y23" i="35"/>
  <c r="Y46" i="35" s="1"/>
  <c r="Z45" i="35"/>
  <c r="Y36" i="35"/>
  <c r="Y24" i="35"/>
  <c r="W46" i="35"/>
  <c r="W34" i="35"/>
  <c r="E34" i="35"/>
  <c r="E46" i="35"/>
  <c r="I46" i="35"/>
  <c r="I34" i="35"/>
  <c r="U46" i="35"/>
  <c r="U34" i="35"/>
  <c r="K46" i="35"/>
  <c r="K34" i="35"/>
  <c r="S34" i="35"/>
  <c r="S46" i="35"/>
  <c r="G34" i="35"/>
  <c r="G46" i="35"/>
  <c r="O34" i="35"/>
  <c r="O46" i="35"/>
  <c r="M46" i="35"/>
  <c r="M34" i="35"/>
  <c r="Q34" i="35"/>
  <c r="Q46" i="35"/>
  <c r="Y31" i="34"/>
  <c r="I25" i="34"/>
  <c r="M25" i="34"/>
  <c r="Y47" i="34"/>
  <c r="Q25" i="34"/>
  <c r="Y36" i="34"/>
  <c r="Z36" i="34"/>
  <c r="Y35" i="34"/>
  <c r="Z44" i="34"/>
  <c r="E25" i="34"/>
  <c r="Y25" i="34" s="1"/>
  <c r="Z32" i="34"/>
  <c r="K34" i="34"/>
  <c r="Q34" i="34"/>
  <c r="Q46" i="34"/>
  <c r="E34" i="34"/>
  <c r="E46" i="34"/>
  <c r="U46" i="34"/>
  <c r="U34" i="34"/>
  <c r="S34" i="34"/>
  <c r="S46" i="34"/>
  <c r="O34" i="34"/>
  <c r="O46" i="34"/>
  <c r="I46" i="34"/>
  <c r="I34" i="34"/>
  <c r="Y46" i="34"/>
  <c r="Y34" i="34"/>
  <c r="G34" i="34"/>
  <c r="G46" i="34"/>
  <c r="M46" i="34"/>
  <c r="M34" i="34"/>
  <c r="L44" i="33"/>
  <c r="L48" i="33"/>
  <c r="J49" i="33"/>
  <c r="J45" i="33"/>
  <c r="N43" i="33"/>
  <c r="N47" i="33"/>
  <c r="F48" i="33"/>
  <c r="F44" i="33"/>
  <c r="P49" i="33"/>
  <c r="P45" i="33"/>
  <c r="H43" i="33"/>
  <c r="H47" i="33"/>
  <c r="T47" i="33"/>
  <c r="T43" i="33"/>
  <c r="X48" i="33"/>
  <c r="X44" i="33"/>
  <c r="L43" i="33"/>
  <c r="L47" i="33"/>
  <c r="X43" i="33"/>
  <c r="X47" i="33"/>
  <c r="P48" i="33"/>
  <c r="P44" i="33"/>
  <c r="T49" i="33"/>
  <c r="T45" i="33"/>
  <c r="R48" i="33"/>
  <c r="R44" i="33"/>
  <c r="V45" i="33"/>
  <c r="V49" i="33"/>
  <c r="F47" i="33"/>
  <c r="F43" i="33"/>
  <c r="R47" i="33"/>
  <c r="R43" i="33"/>
  <c r="J44" i="33"/>
  <c r="J48" i="33"/>
  <c r="V48" i="33"/>
  <c r="V44" i="33"/>
  <c r="H45" i="33"/>
  <c r="H49" i="33"/>
  <c r="N49" i="33"/>
  <c r="N45" i="33"/>
  <c r="G43" i="30"/>
  <c r="G39" i="31"/>
  <c r="Y39" i="31"/>
  <c r="I44" i="30"/>
  <c r="I40" i="31"/>
  <c r="U23" i="30"/>
  <c r="U40" i="31"/>
  <c r="M49" i="30"/>
  <c r="M41" i="31"/>
  <c r="I47" i="33"/>
  <c r="I43" i="33"/>
  <c r="O43" i="33"/>
  <c r="O47" i="33"/>
  <c r="U47" i="33"/>
  <c r="U43" i="33"/>
  <c r="G44" i="33"/>
  <c r="G48" i="33"/>
  <c r="M48" i="33"/>
  <c r="M44" i="33"/>
  <c r="S44" i="33"/>
  <c r="S48" i="33"/>
  <c r="E49" i="33"/>
  <c r="E45" i="33"/>
  <c r="E23" i="33"/>
  <c r="K49" i="33"/>
  <c r="K23" i="33"/>
  <c r="Q23" i="33"/>
  <c r="Q42" i="32" s="1"/>
  <c r="Q49" i="33"/>
  <c r="Q45" i="33"/>
  <c r="W23" i="33"/>
  <c r="W45" i="33"/>
  <c r="W49" i="33"/>
  <c r="Z21" i="30"/>
  <c r="Z40" i="31" s="1"/>
  <c r="H43" i="30"/>
  <c r="H39" i="31"/>
  <c r="N43" i="30"/>
  <c r="N39" i="31"/>
  <c r="N47" i="30"/>
  <c r="T43" i="30"/>
  <c r="T39" i="31"/>
  <c r="T47" i="30"/>
  <c r="Z39" i="31"/>
  <c r="J44" i="30"/>
  <c r="J40" i="31"/>
  <c r="P44" i="30"/>
  <c r="P40" i="31"/>
  <c r="P48" i="30"/>
  <c r="V44" i="30"/>
  <c r="V40" i="31"/>
  <c r="H37" i="30"/>
  <c r="H41" i="31"/>
  <c r="H33" i="30"/>
  <c r="H49" i="30"/>
  <c r="N37" i="30"/>
  <c r="N41" i="31"/>
  <c r="N49" i="30"/>
  <c r="T37" i="30"/>
  <c r="T41" i="31"/>
  <c r="T49" i="30"/>
  <c r="T33" i="30"/>
  <c r="N33" i="30"/>
  <c r="J48" i="30"/>
  <c r="V43" i="32"/>
  <c r="V47" i="32"/>
  <c r="W44" i="33"/>
  <c r="Y41" i="29"/>
  <c r="Y37" i="31"/>
  <c r="G25" i="31"/>
  <c r="M25" i="31"/>
  <c r="O25" i="31"/>
  <c r="I25" i="31"/>
  <c r="K25" i="31"/>
  <c r="E25" i="31"/>
  <c r="U25" i="31"/>
  <c r="W25" i="31"/>
  <c r="Y33" i="31"/>
  <c r="S25" i="31"/>
  <c r="Y21" i="30"/>
  <c r="Y40" i="31" s="1"/>
  <c r="M43" i="30"/>
  <c r="M39" i="31"/>
  <c r="S43" i="30"/>
  <c r="S39" i="31"/>
  <c r="O44" i="30"/>
  <c r="O40" i="31"/>
  <c r="G49" i="30"/>
  <c r="G41" i="31"/>
  <c r="S49" i="30"/>
  <c r="S41" i="31"/>
  <c r="J47" i="33"/>
  <c r="J43" i="33"/>
  <c r="P43" i="33"/>
  <c r="P47" i="33"/>
  <c r="V47" i="33"/>
  <c r="V43" i="33"/>
  <c r="H48" i="33"/>
  <c r="H44" i="33"/>
  <c r="N48" i="33"/>
  <c r="N44" i="33"/>
  <c r="T48" i="33"/>
  <c r="T44" i="33"/>
  <c r="F49" i="33"/>
  <c r="F45" i="33"/>
  <c r="L45" i="33"/>
  <c r="L49" i="33"/>
  <c r="X45" i="33"/>
  <c r="X49" i="33"/>
  <c r="K45" i="33"/>
  <c r="P45" i="32"/>
  <c r="P49" i="32"/>
  <c r="E43" i="33"/>
  <c r="E47" i="33"/>
  <c r="W47" i="33"/>
  <c r="W43" i="33"/>
  <c r="I44" i="33"/>
  <c r="I48" i="33"/>
  <c r="O48" i="33"/>
  <c r="O44" i="33"/>
  <c r="G45" i="33"/>
  <c r="G23" i="33"/>
  <c r="G42" i="32" s="1"/>
  <c r="G49" i="33"/>
  <c r="M49" i="33"/>
  <c r="M45" i="33"/>
  <c r="S23" i="33"/>
  <c r="S42" i="32" s="1"/>
  <c r="S49" i="33"/>
  <c r="S45" i="33"/>
  <c r="V48" i="30"/>
  <c r="S43" i="33"/>
  <c r="K43" i="33"/>
  <c r="N49" i="32"/>
  <c r="N45" i="32"/>
  <c r="Z41" i="29"/>
  <c r="Z33" i="31"/>
  <c r="Z37" i="31"/>
  <c r="G47" i="33"/>
  <c r="G43" i="33"/>
  <c r="M47" i="33"/>
  <c r="M43" i="33"/>
  <c r="E44" i="33"/>
  <c r="E48" i="33"/>
  <c r="K44" i="33"/>
  <c r="K48" i="33"/>
  <c r="I23" i="33"/>
  <c r="I42" i="32" s="1"/>
  <c r="I49" i="33"/>
  <c r="I45" i="33"/>
  <c r="O45" i="33"/>
  <c r="O23" i="33"/>
  <c r="O42" i="32" s="1"/>
  <c r="O49" i="33"/>
  <c r="U49" i="33"/>
  <c r="U45" i="33"/>
  <c r="U23" i="33"/>
  <c r="U42" i="32" s="1"/>
  <c r="F43" i="30"/>
  <c r="F39" i="31"/>
  <c r="F35" i="30"/>
  <c r="F31" i="30"/>
  <c r="L43" i="30"/>
  <c r="L39" i="31"/>
  <c r="L35" i="30"/>
  <c r="R43" i="30"/>
  <c r="R39" i="31"/>
  <c r="R31" i="30"/>
  <c r="X43" i="30"/>
  <c r="X39" i="31"/>
  <c r="X35" i="30"/>
  <c r="H44" i="30"/>
  <c r="H40" i="31"/>
  <c r="H36" i="30"/>
  <c r="H32" i="30"/>
  <c r="N44" i="30"/>
  <c r="N40" i="31"/>
  <c r="T44" i="30"/>
  <c r="T40" i="31"/>
  <c r="T36" i="30"/>
  <c r="T32" i="30"/>
  <c r="F45" i="30"/>
  <c r="F41" i="31"/>
  <c r="F49" i="30"/>
  <c r="L45" i="30"/>
  <c r="L41" i="31"/>
  <c r="L49" i="30"/>
  <c r="R45" i="30"/>
  <c r="R41" i="31"/>
  <c r="R49" i="30"/>
  <c r="X45" i="30"/>
  <c r="X41" i="31"/>
  <c r="X31" i="30"/>
  <c r="Q48" i="33"/>
  <c r="U48" i="33"/>
  <c r="Q47" i="33"/>
  <c r="Y22" i="30"/>
  <c r="Y41" i="31" s="1"/>
  <c r="Y45" i="31" s="1"/>
  <c r="I47" i="30"/>
  <c r="I39" i="31"/>
  <c r="O47" i="30"/>
  <c r="O39" i="31"/>
  <c r="U47" i="30"/>
  <c r="U39" i="31"/>
  <c r="E48" i="30"/>
  <c r="E40" i="31"/>
  <c r="K48" i="30"/>
  <c r="K40" i="31"/>
  <c r="Q48" i="30"/>
  <c r="Q40" i="31"/>
  <c r="W48" i="30"/>
  <c r="W40" i="31"/>
  <c r="I45" i="30"/>
  <c r="I41" i="31"/>
  <c r="O45" i="30"/>
  <c r="O41" i="31"/>
  <c r="U45" i="30"/>
  <c r="U41" i="31"/>
  <c r="O33" i="30"/>
  <c r="R47" i="32"/>
  <c r="R43" i="32"/>
  <c r="Z22" i="30"/>
  <c r="Z41" i="31" s="1"/>
  <c r="Z49" i="31" s="1"/>
  <c r="J35" i="30"/>
  <c r="J39" i="31"/>
  <c r="J47" i="30"/>
  <c r="P35" i="30"/>
  <c r="P39" i="31"/>
  <c r="V35" i="30"/>
  <c r="V39" i="31"/>
  <c r="V47" i="30"/>
  <c r="F36" i="30"/>
  <c r="F40" i="31"/>
  <c r="F48" i="30"/>
  <c r="L36" i="30"/>
  <c r="L40" i="31"/>
  <c r="R36" i="30"/>
  <c r="R40" i="31"/>
  <c r="R48" i="30"/>
  <c r="X36" i="30"/>
  <c r="X40" i="31"/>
  <c r="X48" i="30"/>
  <c r="J45" i="30"/>
  <c r="J41" i="31"/>
  <c r="P45" i="30"/>
  <c r="P41" i="31"/>
  <c r="V45" i="30"/>
  <c r="V41" i="31"/>
  <c r="J31" i="30"/>
  <c r="V31" i="30"/>
  <c r="L32" i="30"/>
  <c r="X32" i="30"/>
  <c r="P33" i="30"/>
  <c r="I37" i="30"/>
  <c r="P47" i="30"/>
  <c r="E43" i="30"/>
  <c r="E39" i="31"/>
  <c r="K43" i="30"/>
  <c r="K39" i="31"/>
  <c r="Q43" i="30"/>
  <c r="Q39" i="31"/>
  <c r="W43" i="30"/>
  <c r="W39" i="31"/>
  <c r="G44" i="30"/>
  <c r="G40" i="31"/>
  <c r="M44" i="30"/>
  <c r="M40" i="31"/>
  <c r="S44" i="30"/>
  <c r="S40" i="31"/>
  <c r="E45" i="30"/>
  <c r="E41" i="31"/>
  <c r="K45" i="30"/>
  <c r="K41" i="31"/>
  <c r="Q45" i="30"/>
  <c r="Q41" i="31"/>
  <c r="W45" i="30"/>
  <c r="W41" i="31"/>
  <c r="K31" i="30"/>
  <c r="W31" i="30"/>
  <c r="M32" i="30"/>
  <c r="J37" i="30"/>
  <c r="T49" i="32"/>
  <c r="Q47" i="32"/>
  <c r="Q43" i="32"/>
  <c r="P48" i="32"/>
  <c r="Y36" i="33"/>
  <c r="H44" i="32"/>
  <c r="Y32" i="33"/>
  <c r="Z32" i="33"/>
  <c r="Y43" i="32"/>
  <c r="Z44" i="32"/>
  <c r="S34" i="33"/>
  <c r="S46" i="33"/>
  <c r="O34" i="33"/>
  <c r="G34" i="33"/>
  <c r="Q34" i="33"/>
  <c r="U34" i="33"/>
  <c r="Y25" i="33"/>
  <c r="I46" i="33"/>
  <c r="I34" i="33"/>
  <c r="M34" i="33"/>
  <c r="S25" i="32"/>
  <c r="Y24" i="32"/>
  <c r="Y49" i="32"/>
  <c r="Z43" i="32"/>
  <c r="O25" i="32"/>
  <c r="K25" i="32"/>
  <c r="G25" i="32"/>
  <c r="Y45" i="32"/>
  <c r="Q25" i="32"/>
  <c r="U25" i="32"/>
  <c r="W25" i="32"/>
  <c r="M25" i="32"/>
  <c r="I25" i="32"/>
  <c r="Z49" i="32"/>
  <c r="Z45" i="32"/>
  <c r="Z48" i="32"/>
  <c r="Y23" i="32"/>
  <c r="G46" i="32"/>
  <c r="O46" i="32"/>
  <c r="U46" i="32"/>
  <c r="I46" i="32"/>
  <c r="Q46" i="32"/>
  <c r="M46" i="32"/>
  <c r="S46" i="32"/>
  <c r="Y25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9" i="33" s="1"/>
  <c r="Y32" i="30"/>
  <c r="Y36" i="30"/>
  <c r="Z36" i="30"/>
  <c r="Z32" i="30"/>
  <c r="O25" i="30"/>
  <c r="M25" i="30"/>
  <c r="Y33" i="30"/>
  <c r="Y37" i="30"/>
  <c r="Y24" i="30"/>
  <c r="Z33" i="30"/>
  <c r="Z37" i="30"/>
  <c r="W24" i="30"/>
  <c r="M23" i="30"/>
  <c r="M42" i="31" s="1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O42" i="31" s="1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Q25" i="30"/>
  <c r="G35" i="30"/>
  <c r="Y35" i="30"/>
  <c r="O36" i="30"/>
  <c r="K37" i="30"/>
  <c r="W37" i="30"/>
  <c r="E23" i="30"/>
  <c r="E42" i="31" s="1"/>
  <c r="Q23" i="30"/>
  <c r="Q42" i="31" s="1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G42" i="31" s="1"/>
  <c r="S23" i="30"/>
  <c r="S42" i="31" s="1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I48" i="30"/>
  <c r="O48" i="30"/>
  <c r="U48" i="30"/>
  <c r="E49" i="30"/>
  <c r="K49" i="30"/>
  <c r="Q49" i="30"/>
  <c r="W49" i="30"/>
  <c r="I23" i="30"/>
  <c r="I42" i="31" s="1"/>
  <c r="U44" i="30"/>
  <c r="K23" i="30"/>
  <c r="K42" i="31" s="1"/>
  <c r="W23" i="30"/>
  <c r="W42" i="31" s="1"/>
  <c r="M24" i="30"/>
  <c r="Z21" i="29"/>
  <c r="Z40" i="33" s="1"/>
  <c r="Z48" i="33" s="1"/>
  <c r="Z20" i="29"/>
  <c r="Z39" i="33" s="1"/>
  <c r="Y22" i="29"/>
  <c r="Y21" i="29"/>
  <c r="Y40" i="33" s="1"/>
  <c r="G23" i="29"/>
  <c r="G42" i="33" s="1"/>
  <c r="G46" i="33" s="1"/>
  <c r="S23" i="29"/>
  <c r="S42" i="33" s="1"/>
  <c r="Z22" i="29"/>
  <c r="Z41" i="33" s="1"/>
  <c r="I24" i="29"/>
  <c r="K24" i="29"/>
  <c r="E23" i="29"/>
  <c r="E42" i="33" s="1"/>
  <c r="Q23" i="29"/>
  <c r="Q42" i="33" s="1"/>
  <c r="Q46" i="33" s="1"/>
  <c r="G24" i="29"/>
  <c r="S24" i="29"/>
  <c r="I23" i="29"/>
  <c r="I42" i="33" s="1"/>
  <c r="W24" i="29"/>
  <c r="K23" i="29"/>
  <c r="K42" i="33" s="1"/>
  <c r="W23" i="29"/>
  <c r="W42" i="33" s="1"/>
  <c r="M24" i="29"/>
  <c r="U24" i="29"/>
  <c r="U23" i="29"/>
  <c r="U42" i="33" s="1"/>
  <c r="U46" i="33" s="1"/>
  <c r="M23" i="29"/>
  <c r="M42" i="33" s="1"/>
  <c r="M46" i="33" s="1"/>
  <c r="O24" i="29"/>
  <c r="O23" i="29"/>
  <c r="O42" i="33" s="1"/>
  <c r="O46" i="33" s="1"/>
  <c r="E24" i="29"/>
  <c r="Q24" i="29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V48" i="28"/>
  <c r="S48" i="28"/>
  <c r="P48" i="28"/>
  <c r="M48" i="28"/>
  <c r="J48" i="28"/>
  <c r="G48" i="28"/>
  <c r="W43" i="28"/>
  <c r="Q43" i="28"/>
  <c r="K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Z19" i="28"/>
  <c r="Y19" i="28"/>
  <c r="Z18" i="28"/>
  <c r="Y18" i="28"/>
  <c r="Z17" i="28"/>
  <c r="Y17" i="28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Z41" i="28" s="1"/>
  <c r="X22" i="27"/>
  <c r="W22" i="27"/>
  <c r="V22" i="27"/>
  <c r="U22" i="27"/>
  <c r="U41" i="28" s="1"/>
  <c r="U45" i="28" s="1"/>
  <c r="T22" i="27"/>
  <c r="S22" i="27"/>
  <c r="R22" i="27"/>
  <c r="Q22" i="27"/>
  <c r="P22" i="27"/>
  <c r="O22" i="27"/>
  <c r="O41" i="28" s="1"/>
  <c r="O45" i="28" s="1"/>
  <c r="N22" i="27"/>
  <c r="M22" i="27"/>
  <c r="L22" i="27"/>
  <c r="K22" i="27"/>
  <c r="J22" i="27"/>
  <c r="I22" i="27"/>
  <c r="I41" i="28" s="1"/>
  <c r="I45" i="28" s="1"/>
  <c r="H22" i="27"/>
  <c r="G22" i="27"/>
  <c r="F22" i="27"/>
  <c r="E22" i="27"/>
  <c r="X21" i="27"/>
  <c r="W21" i="27"/>
  <c r="V21" i="27"/>
  <c r="V40" i="28" s="1"/>
  <c r="V44" i="28" s="1"/>
  <c r="U21" i="27"/>
  <c r="U36" i="27" s="1"/>
  <c r="T21" i="27"/>
  <c r="S21" i="27"/>
  <c r="S40" i="28" s="1"/>
  <c r="S44" i="28" s="1"/>
  <c r="R21" i="27"/>
  <c r="Q21" i="27"/>
  <c r="P21" i="27"/>
  <c r="P40" i="28" s="1"/>
  <c r="P44" i="28" s="1"/>
  <c r="O21" i="27"/>
  <c r="N21" i="27"/>
  <c r="M21" i="27"/>
  <c r="M40" i="28" s="1"/>
  <c r="M44" i="28" s="1"/>
  <c r="L21" i="27"/>
  <c r="K21" i="27"/>
  <c r="J21" i="27"/>
  <c r="J40" i="28" s="1"/>
  <c r="J44" i="28" s="1"/>
  <c r="I21" i="27"/>
  <c r="I23" i="27" s="1"/>
  <c r="H21" i="27"/>
  <c r="G21" i="27"/>
  <c r="G40" i="28" s="1"/>
  <c r="G44" i="28" s="1"/>
  <c r="F21" i="27"/>
  <c r="E21" i="27"/>
  <c r="Y20" i="27"/>
  <c r="Y39" i="28" s="1"/>
  <c r="X20" i="27"/>
  <c r="W20" i="27"/>
  <c r="W39" i="28" s="1"/>
  <c r="W47" i="28" s="1"/>
  <c r="V20" i="27"/>
  <c r="U20" i="27"/>
  <c r="T20" i="27"/>
  <c r="S20" i="27"/>
  <c r="R20" i="27"/>
  <c r="Q20" i="27"/>
  <c r="Q39" i="28" s="1"/>
  <c r="Q47" i="28" s="1"/>
  <c r="P20" i="27"/>
  <c r="O20" i="27"/>
  <c r="N20" i="27"/>
  <c r="M20" i="27"/>
  <c r="L20" i="27"/>
  <c r="K20" i="27"/>
  <c r="K39" i="28" s="1"/>
  <c r="K47" i="28" s="1"/>
  <c r="J20" i="27"/>
  <c r="I20" i="27"/>
  <c r="H20" i="27"/>
  <c r="G20" i="27"/>
  <c r="F20" i="27"/>
  <c r="E20" i="27"/>
  <c r="E39" i="28" s="1"/>
  <c r="E47" i="28" s="1"/>
  <c r="X22" i="25"/>
  <c r="X41" i="27" s="1"/>
  <c r="W22" i="25"/>
  <c r="W41" i="27" s="1"/>
  <c r="V22" i="25"/>
  <c r="V41" i="27" s="1"/>
  <c r="U22" i="25"/>
  <c r="U41" i="27" s="1"/>
  <c r="U49" i="27" s="1"/>
  <c r="T22" i="25"/>
  <c r="T41" i="27" s="1"/>
  <c r="S22" i="25"/>
  <c r="S41" i="27" s="1"/>
  <c r="R22" i="25"/>
  <c r="R41" i="27" s="1"/>
  <c r="Q22" i="25"/>
  <c r="Q41" i="27" s="1"/>
  <c r="P22" i="25"/>
  <c r="P41" i="27" s="1"/>
  <c r="O22" i="25"/>
  <c r="O41" i="27" s="1"/>
  <c r="O49" i="27" s="1"/>
  <c r="N22" i="25"/>
  <c r="N41" i="27" s="1"/>
  <c r="M22" i="25"/>
  <c r="M41" i="27" s="1"/>
  <c r="L22" i="25"/>
  <c r="L41" i="27" s="1"/>
  <c r="K22" i="25"/>
  <c r="K41" i="27" s="1"/>
  <c r="J22" i="25"/>
  <c r="J41" i="27" s="1"/>
  <c r="I22" i="25"/>
  <c r="I41" i="27" s="1"/>
  <c r="I49" i="27" s="1"/>
  <c r="H22" i="25"/>
  <c r="H41" i="27" s="1"/>
  <c r="G22" i="25"/>
  <c r="G41" i="27" s="1"/>
  <c r="F22" i="25"/>
  <c r="F41" i="27" s="1"/>
  <c r="F45" i="27" s="1"/>
  <c r="E22" i="25"/>
  <c r="E41" i="27" s="1"/>
  <c r="E49" i="27" s="1"/>
  <c r="X21" i="25"/>
  <c r="X40" i="27" s="1"/>
  <c r="X44" i="27" s="1"/>
  <c r="W21" i="25"/>
  <c r="W40" i="27" s="1"/>
  <c r="V21" i="25"/>
  <c r="V40" i="27" s="1"/>
  <c r="V44" i="27" s="1"/>
  <c r="U21" i="25"/>
  <c r="U40" i="27" s="1"/>
  <c r="T21" i="25"/>
  <c r="T40" i="27" s="1"/>
  <c r="S21" i="25"/>
  <c r="S40" i="27" s="1"/>
  <c r="S44" i="27" s="1"/>
  <c r="R21" i="25"/>
  <c r="R40" i="27" s="1"/>
  <c r="R44" i="27" s="1"/>
  <c r="Q21" i="25"/>
  <c r="Q40" i="27" s="1"/>
  <c r="P21" i="25"/>
  <c r="P40" i="27" s="1"/>
  <c r="P44" i="27" s="1"/>
  <c r="O21" i="25"/>
  <c r="O40" i="27" s="1"/>
  <c r="N21" i="25"/>
  <c r="N40" i="27" s="1"/>
  <c r="M21" i="25"/>
  <c r="M40" i="27" s="1"/>
  <c r="M44" i="27" s="1"/>
  <c r="L21" i="25"/>
  <c r="L40" i="27" s="1"/>
  <c r="L44" i="27" s="1"/>
  <c r="K21" i="25"/>
  <c r="K40" i="27" s="1"/>
  <c r="J21" i="25"/>
  <c r="J40" i="27" s="1"/>
  <c r="J44" i="27" s="1"/>
  <c r="I21" i="25"/>
  <c r="I40" i="27" s="1"/>
  <c r="H21" i="25"/>
  <c r="H40" i="27" s="1"/>
  <c r="G21" i="25"/>
  <c r="G40" i="27" s="1"/>
  <c r="G44" i="27" s="1"/>
  <c r="F21" i="25"/>
  <c r="F40" i="27" s="1"/>
  <c r="F44" i="27" s="1"/>
  <c r="E21" i="25"/>
  <c r="E40" i="27" s="1"/>
  <c r="X20" i="25"/>
  <c r="X39" i="27" s="1"/>
  <c r="W20" i="25"/>
  <c r="W39" i="27" s="1"/>
  <c r="W43" i="27" s="1"/>
  <c r="V20" i="25"/>
  <c r="V39" i="27" s="1"/>
  <c r="U20" i="25"/>
  <c r="U39" i="27" s="1"/>
  <c r="T20" i="25"/>
  <c r="T39" i="27" s="1"/>
  <c r="S20" i="25"/>
  <c r="S39" i="27" s="1"/>
  <c r="R20" i="25"/>
  <c r="R39" i="27" s="1"/>
  <c r="Q20" i="25"/>
  <c r="Q39" i="27" s="1"/>
  <c r="Q43" i="27" s="1"/>
  <c r="P20" i="25"/>
  <c r="P39" i="27" s="1"/>
  <c r="P43" i="27" s="1"/>
  <c r="O20" i="25"/>
  <c r="O39" i="27" s="1"/>
  <c r="N20" i="25"/>
  <c r="N39" i="27" s="1"/>
  <c r="M20" i="25"/>
  <c r="M39" i="27" s="1"/>
  <c r="L20" i="25"/>
  <c r="L39" i="27" s="1"/>
  <c r="K20" i="25"/>
  <c r="K39" i="27" s="1"/>
  <c r="J20" i="25"/>
  <c r="J39" i="27" s="1"/>
  <c r="I20" i="25"/>
  <c r="I39" i="27" s="1"/>
  <c r="H20" i="25"/>
  <c r="H39" i="27" s="1"/>
  <c r="G20" i="25"/>
  <c r="G39" i="27" s="1"/>
  <c r="F20" i="25"/>
  <c r="F39" i="27" s="1"/>
  <c r="E20" i="25"/>
  <c r="E39" i="27" s="1"/>
  <c r="W49" i="27"/>
  <c r="Q49" i="27"/>
  <c r="K49" i="27"/>
  <c r="V48" i="27"/>
  <c r="S48" i="27"/>
  <c r="P48" i="27"/>
  <c r="M48" i="27"/>
  <c r="J48" i="27"/>
  <c r="G48" i="27"/>
  <c r="X47" i="27"/>
  <c r="W47" i="27"/>
  <c r="U47" i="27"/>
  <c r="T47" i="27"/>
  <c r="R47" i="27"/>
  <c r="Q47" i="27"/>
  <c r="O47" i="27"/>
  <c r="N47" i="27"/>
  <c r="L47" i="27"/>
  <c r="K47" i="27"/>
  <c r="I47" i="27"/>
  <c r="H47" i="27"/>
  <c r="F47" i="27"/>
  <c r="E47" i="27"/>
  <c r="X45" i="27"/>
  <c r="U45" i="27"/>
  <c r="T45" i="27"/>
  <c r="S45" i="27"/>
  <c r="R45" i="27"/>
  <c r="O45" i="27"/>
  <c r="M45" i="27"/>
  <c r="L45" i="27"/>
  <c r="G45" i="27"/>
  <c r="W44" i="27"/>
  <c r="T44" i="27"/>
  <c r="Q44" i="27"/>
  <c r="N44" i="27"/>
  <c r="K44" i="27"/>
  <c r="H44" i="27"/>
  <c r="E44" i="27"/>
  <c r="S43" i="27"/>
  <c r="X37" i="27"/>
  <c r="W37" i="27"/>
  <c r="U37" i="27"/>
  <c r="S37" i="27"/>
  <c r="R37" i="27"/>
  <c r="Q37" i="27"/>
  <c r="O37" i="27"/>
  <c r="M37" i="27"/>
  <c r="L37" i="27"/>
  <c r="I37" i="27"/>
  <c r="G37" i="27"/>
  <c r="F37" i="27"/>
  <c r="E37" i="27"/>
  <c r="V36" i="27"/>
  <c r="S36" i="27"/>
  <c r="P36" i="27"/>
  <c r="M36" i="27"/>
  <c r="J36" i="27"/>
  <c r="I36" i="27"/>
  <c r="G36" i="27"/>
  <c r="W35" i="27"/>
  <c r="U35" i="27"/>
  <c r="Q35" i="27"/>
  <c r="P35" i="27"/>
  <c r="O35" i="27"/>
  <c r="K35" i="27"/>
  <c r="I35" i="27"/>
  <c r="E35" i="27"/>
  <c r="X33" i="27"/>
  <c r="W33" i="27"/>
  <c r="U33" i="27"/>
  <c r="S33" i="27"/>
  <c r="R33" i="27"/>
  <c r="Q33" i="27"/>
  <c r="O33" i="27"/>
  <c r="M33" i="27"/>
  <c r="L33" i="27"/>
  <c r="I33" i="27"/>
  <c r="G33" i="27"/>
  <c r="F33" i="27"/>
  <c r="E33" i="27"/>
  <c r="V32" i="27"/>
  <c r="S32" i="27"/>
  <c r="P32" i="27"/>
  <c r="M32" i="27"/>
  <c r="J32" i="27"/>
  <c r="I32" i="27"/>
  <c r="G32" i="27"/>
  <c r="W31" i="27"/>
  <c r="U31" i="27"/>
  <c r="Q31" i="27"/>
  <c r="P31" i="27"/>
  <c r="O31" i="27"/>
  <c r="K31" i="27"/>
  <c r="I31" i="27"/>
  <c r="E31" i="27"/>
  <c r="W24" i="27"/>
  <c r="U24" i="27"/>
  <c r="M24" i="27"/>
  <c r="K24" i="27"/>
  <c r="I24" i="27"/>
  <c r="E24" i="27"/>
  <c r="W23" i="27"/>
  <c r="S23" i="27"/>
  <c r="Q23" i="27"/>
  <c r="Z19" i="27"/>
  <c r="Y19" i="27"/>
  <c r="Z18" i="27"/>
  <c r="Z21" i="27" s="1"/>
  <c r="Z40" i="28" s="1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34" i="43" l="1"/>
  <c r="Y25" i="43"/>
  <c r="Y34" i="42"/>
  <c r="Y46" i="39"/>
  <c r="Y25" i="39"/>
  <c r="Y46" i="38"/>
  <c r="Y34" i="38"/>
  <c r="Y25" i="35"/>
  <c r="Y34" i="35"/>
  <c r="I42" i="28"/>
  <c r="S42" i="28"/>
  <c r="Z20" i="27"/>
  <c r="Z39" i="28" s="1"/>
  <c r="Z43" i="28" s="1"/>
  <c r="U32" i="27"/>
  <c r="G25" i="29"/>
  <c r="Y41" i="33"/>
  <c r="Q45" i="31"/>
  <c r="Q49" i="31"/>
  <c r="Q23" i="31"/>
  <c r="S48" i="31"/>
  <c r="S44" i="31"/>
  <c r="W47" i="31"/>
  <c r="W43" i="31"/>
  <c r="E47" i="31"/>
  <c r="E43" i="31"/>
  <c r="F44" i="31"/>
  <c r="F48" i="31"/>
  <c r="I45" i="31"/>
  <c r="I49" i="31"/>
  <c r="I23" i="31"/>
  <c r="K44" i="31"/>
  <c r="K48" i="31"/>
  <c r="O43" i="31"/>
  <c r="O47" i="31"/>
  <c r="I48" i="27"/>
  <c r="I40" i="28"/>
  <c r="I44" i="27"/>
  <c r="Z20" i="28"/>
  <c r="Z39" i="26" s="1"/>
  <c r="M31" i="27"/>
  <c r="M39" i="28"/>
  <c r="M47" i="27"/>
  <c r="W46" i="33"/>
  <c r="W42" i="32"/>
  <c r="W46" i="32" s="1"/>
  <c r="W34" i="33"/>
  <c r="E42" i="32"/>
  <c r="E46" i="32" s="1"/>
  <c r="E46" i="33"/>
  <c r="U42" i="31"/>
  <c r="U34" i="30"/>
  <c r="G35" i="27"/>
  <c r="G39" i="28"/>
  <c r="G47" i="27"/>
  <c r="S35" i="27"/>
  <c r="S39" i="28"/>
  <c r="S47" i="27"/>
  <c r="S24" i="27"/>
  <c r="T41" i="28"/>
  <c r="T49" i="27"/>
  <c r="T37" i="27"/>
  <c r="T33" i="27"/>
  <c r="Y22" i="27"/>
  <c r="Y41" i="28" s="1"/>
  <c r="E34" i="33"/>
  <c r="V49" i="31"/>
  <c r="V45" i="31"/>
  <c r="L48" i="31"/>
  <c r="L44" i="31"/>
  <c r="V47" i="31"/>
  <c r="V43" i="31"/>
  <c r="T49" i="31"/>
  <c r="T45" i="31"/>
  <c r="P48" i="31"/>
  <c r="P44" i="31"/>
  <c r="Y21" i="27"/>
  <c r="Y40" i="28" s="1"/>
  <c r="U48" i="27"/>
  <c r="U40" i="28"/>
  <c r="U23" i="27"/>
  <c r="U44" i="27"/>
  <c r="G24" i="27"/>
  <c r="H41" i="28"/>
  <c r="H49" i="27"/>
  <c r="H45" i="27"/>
  <c r="G43" i="27"/>
  <c r="Q34" i="27"/>
  <c r="Q42" i="28"/>
  <c r="O48" i="27"/>
  <c r="O40" i="28"/>
  <c r="O44" i="27"/>
  <c r="O36" i="27"/>
  <c r="O32" i="27"/>
  <c r="N41" i="28"/>
  <c r="N45" i="27"/>
  <c r="N49" i="27"/>
  <c r="N37" i="27"/>
  <c r="N33" i="27"/>
  <c r="W34" i="27"/>
  <c r="W42" i="28"/>
  <c r="F36" i="27"/>
  <c r="F40" i="28"/>
  <c r="F48" i="27"/>
  <c r="L36" i="27"/>
  <c r="L40" i="28"/>
  <c r="L48" i="27"/>
  <c r="R36" i="27"/>
  <c r="R40" i="28"/>
  <c r="R48" i="27"/>
  <c r="X36" i="27"/>
  <c r="X40" i="28"/>
  <c r="X48" i="27"/>
  <c r="Y22" i="28"/>
  <c r="Y41" i="26" s="1"/>
  <c r="G23" i="27"/>
  <c r="H33" i="27"/>
  <c r="H37" i="27"/>
  <c r="M43" i="27"/>
  <c r="J39" i="28"/>
  <c r="J47" i="27"/>
  <c r="J43" i="27"/>
  <c r="J35" i="27"/>
  <c r="J31" i="27"/>
  <c r="P39" i="28"/>
  <c r="P47" i="27"/>
  <c r="V39" i="28"/>
  <c r="V35" i="27"/>
  <c r="V47" i="27"/>
  <c r="V43" i="27"/>
  <c r="V31" i="27"/>
  <c r="E45" i="27"/>
  <c r="E41" i="28"/>
  <c r="E23" i="27"/>
  <c r="K45" i="27"/>
  <c r="K41" i="28"/>
  <c r="K42" i="26" s="1"/>
  <c r="K37" i="27"/>
  <c r="K33" i="27"/>
  <c r="K23" i="27"/>
  <c r="Q45" i="27"/>
  <c r="Q41" i="28"/>
  <c r="Q24" i="27"/>
  <c r="W45" i="27"/>
  <c r="W41" i="28"/>
  <c r="W42" i="26" s="1"/>
  <c r="K43" i="27"/>
  <c r="I45" i="27"/>
  <c r="I43" i="27"/>
  <c r="I39" i="28"/>
  <c r="O43" i="27"/>
  <c r="O39" i="28"/>
  <c r="U43" i="27"/>
  <c r="U39" i="28"/>
  <c r="E48" i="27"/>
  <c r="E40" i="28"/>
  <c r="K48" i="27"/>
  <c r="K40" i="28"/>
  <c r="Q48" i="27"/>
  <c r="Q40" i="28"/>
  <c r="W48" i="27"/>
  <c r="W40" i="28"/>
  <c r="G49" i="27"/>
  <c r="G41" i="28"/>
  <c r="M49" i="27"/>
  <c r="M41" i="28"/>
  <c r="S49" i="27"/>
  <c r="S41" i="28"/>
  <c r="Y20" i="28"/>
  <c r="Y39" i="26" s="1"/>
  <c r="E42" i="26"/>
  <c r="Q42" i="26"/>
  <c r="Z45" i="33"/>
  <c r="Z49" i="33"/>
  <c r="Z44" i="33"/>
  <c r="K45" i="31"/>
  <c r="K23" i="31"/>
  <c r="K49" i="31"/>
  <c r="M44" i="31"/>
  <c r="M48" i="31"/>
  <c r="Q43" i="31"/>
  <c r="Q47" i="31"/>
  <c r="J47" i="31"/>
  <c r="J43" i="31"/>
  <c r="U49" i="31"/>
  <c r="U23" i="31"/>
  <c r="U45" i="31"/>
  <c r="W48" i="31"/>
  <c r="W44" i="31"/>
  <c r="E48" i="31"/>
  <c r="E44" i="31"/>
  <c r="I47" i="31"/>
  <c r="I43" i="31"/>
  <c r="Z45" i="31"/>
  <c r="X43" i="31"/>
  <c r="X47" i="31"/>
  <c r="L43" i="31"/>
  <c r="L47" i="31"/>
  <c r="G45" i="31"/>
  <c r="G49" i="31"/>
  <c r="G23" i="31"/>
  <c r="M43" i="31"/>
  <c r="M47" i="31"/>
  <c r="Y49" i="31"/>
  <c r="Z47" i="31"/>
  <c r="Z43" i="31"/>
  <c r="N43" i="31"/>
  <c r="N47" i="31"/>
  <c r="U44" i="31"/>
  <c r="U48" i="31"/>
  <c r="G47" i="31"/>
  <c r="G43" i="31"/>
  <c r="I42" i="26"/>
  <c r="O42" i="26"/>
  <c r="U42" i="26"/>
  <c r="Y21" i="28"/>
  <c r="Y40" i="26" s="1"/>
  <c r="I23" i="28"/>
  <c r="I34" i="28" s="1"/>
  <c r="U23" i="28"/>
  <c r="U34" i="28" s="1"/>
  <c r="I49" i="28"/>
  <c r="O49" i="28"/>
  <c r="U49" i="28"/>
  <c r="G42" i="26"/>
  <c r="W23" i="31"/>
  <c r="W49" i="31"/>
  <c r="W45" i="31"/>
  <c r="E49" i="31"/>
  <c r="E45" i="31"/>
  <c r="E23" i="31"/>
  <c r="G44" i="31"/>
  <c r="G48" i="31"/>
  <c r="K43" i="31"/>
  <c r="K47" i="31"/>
  <c r="X48" i="31"/>
  <c r="X44" i="31"/>
  <c r="O45" i="31"/>
  <c r="O23" i="31"/>
  <c r="O49" i="31"/>
  <c r="Q44" i="31"/>
  <c r="Q48" i="31"/>
  <c r="U43" i="31"/>
  <c r="U47" i="31"/>
  <c r="X45" i="31"/>
  <c r="X49" i="31"/>
  <c r="L45" i="31"/>
  <c r="L49" i="31"/>
  <c r="O44" i="31"/>
  <c r="O48" i="31"/>
  <c r="Y44" i="31"/>
  <c r="Y48" i="31"/>
  <c r="H49" i="31"/>
  <c r="H45" i="31"/>
  <c r="H43" i="31"/>
  <c r="H47" i="31"/>
  <c r="I44" i="31"/>
  <c r="I48" i="31"/>
  <c r="E43" i="27"/>
  <c r="F35" i="27"/>
  <c r="F39" i="28"/>
  <c r="L43" i="27"/>
  <c r="L39" i="28"/>
  <c r="R35" i="27"/>
  <c r="R39" i="28"/>
  <c r="X43" i="27"/>
  <c r="X39" i="28"/>
  <c r="H48" i="27"/>
  <c r="H40" i="28"/>
  <c r="N36" i="27"/>
  <c r="N40" i="28"/>
  <c r="T36" i="27"/>
  <c r="T40" i="28"/>
  <c r="J49" i="27"/>
  <c r="J41" i="28"/>
  <c r="O24" i="27"/>
  <c r="P41" i="28"/>
  <c r="V49" i="27"/>
  <c r="V41" i="28"/>
  <c r="Z21" i="28"/>
  <c r="Z40" i="26" s="1"/>
  <c r="Y44" i="33"/>
  <c r="Y48" i="33"/>
  <c r="Y47" i="33"/>
  <c r="Y43" i="33"/>
  <c r="P45" i="31"/>
  <c r="P49" i="31"/>
  <c r="P43" i="31"/>
  <c r="P47" i="31"/>
  <c r="T44" i="31"/>
  <c r="T48" i="31"/>
  <c r="H48" i="31"/>
  <c r="H44" i="31"/>
  <c r="R43" i="31"/>
  <c r="R47" i="31"/>
  <c r="Y23" i="31"/>
  <c r="J44" i="31"/>
  <c r="J48" i="31"/>
  <c r="T47" i="31"/>
  <c r="T43" i="31"/>
  <c r="F47" i="31"/>
  <c r="F43" i="31"/>
  <c r="S49" i="31"/>
  <c r="S45" i="31"/>
  <c r="S23" i="31"/>
  <c r="S47" i="31"/>
  <c r="S43" i="31"/>
  <c r="N49" i="31"/>
  <c r="N45" i="31"/>
  <c r="V48" i="31"/>
  <c r="V44" i="31"/>
  <c r="Z48" i="31"/>
  <c r="Z44" i="31"/>
  <c r="M45" i="31"/>
  <c r="M49" i="31"/>
  <c r="M23" i="31"/>
  <c r="Y43" i="31"/>
  <c r="Y47" i="31"/>
  <c r="H35" i="27"/>
  <c r="H39" i="28"/>
  <c r="N35" i="27"/>
  <c r="N39" i="28"/>
  <c r="T35" i="27"/>
  <c r="T39" i="28"/>
  <c r="F49" i="27"/>
  <c r="F41" i="28"/>
  <c r="L49" i="27"/>
  <c r="L41" i="28"/>
  <c r="R49" i="27"/>
  <c r="R41" i="28"/>
  <c r="X49" i="27"/>
  <c r="X41" i="28"/>
  <c r="Z22" i="28"/>
  <c r="Z41" i="26" s="1"/>
  <c r="O23" i="28"/>
  <c r="Z43" i="33"/>
  <c r="Z47" i="33"/>
  <c r="J49" i="31"/>
  <c r="J45" i="31"/>
  <c r="R48" i="31"/>
  <c r="R44" i="31"/>
  <c r="R49" i="31"/>
  <c r="R45" i="31"/>
  <c r="F45" i="31"/>
  <c r="F49" i="31"/>
  <c r="N44" i="31"/>
  <c r="N48" i="31"/>
  <c r="K46" i="33"/>
  <c r="K42" i="32"/>
  <c r="K46" i="32" s="1"/>
  <c r="K34" i="33"/>
  <c r="Y25" i="32"/>
  <c r="I25" i="29"/>
  <c r="Q25" i="29"/>
  <c r="I34" i="29"/>
  <c r="K34" i="29"/>
  <c r="Z45" i="29"/>
  <c r="Z33" i="29"/>
  <c r="Z49" i="29"/>
  <c r="Z37" i="29"/>
  <c r="Z36" i="29"/>
  <c r="Z32" i="29"/>
  <c r="Z44" i="29"/>
  <c r="Z48" i="29"/>
  <c r="U34" i="29"/>
  <c r="E34" i="29"/>
  <c r="K25" i="29"/>
  <c r="Y33" i="29"/>
  <c r="Y49" i="29"/>
  <c r="Y37" i="29"/>
  <c r="Y45" i="29"/>
  <c r="S25" i="29"/>
  <c r="E25" i="29"/>
  <c r="W34" i="29"/>
  <c r="W25" i="29"/>
  <c r="Z47" i="29"/>
  <c r="Z35" i="29"/>
  <c r="Z31" i="29"/>
  <c r="Z43" i="29"/>
  <c r="M34" i="29"/>
  <c r="Q34" i="29"/>
  <c r="S34" i="29"/>
  <c r="G34" i="29"/>
  <c r="O34" i="29"/>
  <c r="U25" i="29"/>
  <c r="Y48" i="29"/>
  <c r="Y44" i="29"/>
  <c r="Y32" i="29"/>
  <c r="Y36" i="29"/>
  <c r="Y35" i="29"/>
  <c r="Y43" i="29"/>
  <c r="Y47" i="29"/>
  <c r="Y31" i="29"/>
  <c r="Y24" i="29"/>
  <c r="M34" i="30"/>
  <c r="W34" i="30"/>
  <c r="G34" i="30"/>
  <c r="Q34" i="30"/>
  <c r="K34" i="30"/>
  <c r="E34" i="30"/>
  <c r="Y25" i="30"/>
  <c r="I34" i="30"/>
  <c r="S34" i="30"/>
  <c r="O34" i="30"/>
  <c r="O46" i="30"/>
  <c r="U34" i="27"/>
  <c r="M25" i="29"/>
  <c r="O25" i="29"/>
  <c r="Y23" i="29"/>
  <c r="Y42" i="33" s="1"/>
  <c r="Y36" i="28"/>
  <c r="Y32" i="28"/>
  <c r="Y48" i="28"/>
  <c r="Z48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Z33" i="28"/>
  <c r="Y31" i="28"/>
  <c r="Y35" i="28"/>
  <c r="Y47" i="28"/>
  <c r="Z35" i="28"/>
  <c r="Z31" i="28"/>
  <c r="I46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N48" i="27"/>
  <c r="T48" i="27"/>
  <c r="O23" i="27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F43" i="27"/>
  <c r="R43" i="27"/>
  <c r="P49" i="27"/>
  <c r="R31" i="27"/>
  <c r="Y24" i="27"/>
  <c r="Z33" i="27"/>
  <c r="Z37" i="27"/>
  <c r="Z31" i="27"/>
  <c r="Y31" i="27"/>
  <c r="Y35" i="27"/>
  <c r="Y32" i="27"/>
  <c r="Y36" i="27"/>
  <c r="Z36" i="27"/>
  <c r="Z32" i="27"/>
  <c r="O25" i="27"/>
  <c r="M25" i="27"/>
  <c r="S25" i="27"/>
  <c r="Q25" i="27"/>
  <c r="Y33" i="27"/>
  <c r="W25" i="27"/>
  <c r="K25" i="27"/>
  <c r="Y37" i="27"/>
  <c r="U25" i="27"/>
  <c r="I25" i="27"/>
  <c r="G25" i="27"/>
  <c r="E25" i="27"/>
  <c r="E23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U23" i="26"/>
  <c r="S23" i="26"/>
  <c r="Q23" i="26"/>
  <c r="Q42" i="30" s="1"/>
  <c r="Q46" i="30" s="1"/>
  <c r="O23" i="26"/>
  <c r="O42" i="30" s="1"/>
  <c r="M23" i="26"/>
  <c r="K23" i="26"/>
  <c r="I23" i="26"/>
  <c r="G23" i="26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I34" i="26" l="1"/>
  <c r="I42" i="30"/>
  <c r="I46" i="30" s="1"/>
  <c r="U34" i="26"/>
  <c r="U42" i="30"/>
  <c r="U46" i="30" s="1"/>
  <c r="E34" i="26"/>
  <c r="E42" i="30"/>
  <c r="E46" i="30" s="1"/>
  <c r="S49" i="28"/>
  <c r="S23" i="28"/>
  <c r="S45" i="28"/>
  <c r="E48" i="28"/>
  <c r="E44" i="28"/>
  <c r="I43" i="28"/>
  <c r="I47" i="28"/>
  <c r="K34" i="26"/>
  <c r="K42" i="30"/>
  <c r="K46" i="30" s="1"/>
  <c r="W34" i="26"/>
  <c r="W42" i="30"/>
  <c r="W46" i="30" s="1"/>
  <c r="Z35" i="27"/>
  <c r="M34" i="27"/>
  <c r="M42" i="28"/>
  <c r="Y43" i="28"/>
  <c r="Y24" i="28"/>
  <c r="Z44" i="28"/>
  <c r="Y44" i="28"/>
  <c r="R49" i="28"/>
  <c r="R45" i="28"/>
  <c r="T47" i="28"/>
  <c r="T43" i="28"/>
  <c r="J49" i="28"/>
  <c r="J45" i="28"/>
  <c r="H48" i="28"/>
  <c r="H44" i="28"/>
  <c r="L43" i="28"/>
  <c r="L47" i="28"/>
  <c r="O42" i="29"/>
  <c r="O46" i="29" s="1"/>
  <c r="O34" i="31"/>
  <c r="O46" i="31"/>
  <c r="Q45" i="28"/>
  <c r="Q23" i="28"/>
  <c r="Q49" i="28"/>
  <c r="U48" i="28"/>
  <c r="U44" i="28"/>
  <c r="T45" i="28"/>
  <c r="T49" i="28"/>
  <c r="G47" i="28"/>
  <c r="G43" i="28"/>
  <c r="W42" i="29"/>
  <c r="W46" i="29" s="1"/>
  <c r="W34" i="31"/>
  <c r="W46" i="31"/>
  <c r="G42" i="29"/>
  <c r="G46" i="29" s="1"/>
  <c r="G34" i="31"/>
  <c r="G46" i="31"/>
  <c r="K42" i="29"/>
  <c r="K46" i="29" s="1"/>
  <c r="K34" i="31"/>
  <c r="K46" i="31"/>
  <c r="G34" i="27"/>
  <c r="G42" i="28"/>
  <c r="R48" i="28"/>
  <c r="R44" i="28"/>
  <c r="O48" i="28"/>
  <c r="O44" i="28"/>
  <c r="Q42" i="29"/>
  <c r="Q46" i="29" s="1"/>
  <c r="Q46" i="31"/>
  <c r="Q34" i="31"/>
  <c r="Y23" i="28"/>
  <c r="Z36" i="28"/>
  <c r="O46" i="28"/>
  <c r="O34" i="28"/>
  <c r="L49" i="28"/>
  <c r="L45" i="28"/>
  <c r="N47" i="28"/>
  <c r="N43" i="28"/>
  <c r="M42" i="29"/>
  <c r="M46" i="29" s="1"/>
  <c r="M46" i="31"/>
  <c r="M34" i="31"/>
  <c r="V49" i="28"/>
  <c r="V45" i="28"/>
  <c r="T48" i="28"/>
  <c r="T44" i="28"/>
  <c r="X43" i="28"/>
  <c r="X47" i="28"/>
  <c r="F43" i="28"/>
  <c r="F47" i="28"/>
  <c r="E42" i="29"/>
  <c r="E46" i="29" s="1"/>
  <c r="E46" i="31"/>
  <c r="E34" i="31"/>
  <c r="S42" i="26"/>
  <c r="K34" i="27"/>
  <c r="K42" i="28"/>
  <c r="E45" i="28"/>
  <c r="E23" i="28"/>
  <c r="E49" i="28"/>
  <c r="V47" i="28"/>
  <c r="V43" i="28"/>
  <c r="H45" i="28"/>
  <c r="H49" i="28"/>
  <c r="I48" i="28"/>
  <c r="I44" i="28"/>
  <c r="I42" i="29"/>
  <c r="I46" i="29" s="1"/>
  <c r="I34" i="31"/>
  <c r="I46" i="31"/>
  <c r="S42" i="29"/>
  <c r="S46" i="29" s="1"/>
  <c r="S46" i="31"/>
  <c r="S34" i="31"/>
  <c r="M49" i="28"/>
  <c r="M45" i="28"/>
  <c r="M23" i="28"/>
  <c r="Q48" i="28"/>
  <c r="Q44" i="28"/>
  <c r="U43" i="28"/>
  <c r="U47" i="28"/>
  <c r="E34" i="27"/>
  <c r="E42" i="28"/>
  <c r="F48" i="28"/>
  <c r="F44" i="28"/>
  <c r="O34" i="27"/>
  <c r="O42" i="28"/>
  <c r="Z47" i="28"/>
  <c r="Z32" i="28"/>
  <c r="M42" i="26"/>
  <c r="G49" i="28"/>
  <c r="G45" i="28"/>
  <c r="G23" i="28"/>
  <c r="K48" i="28"/>
  <c r="K44" i="28"/>
  <c r="O43" i="28"/>
  <c r="O47" i="28"/>
  <c r="W23" i="28"/>
  <c r="W45" i="28"/>
  <c r="W49" i="28"/>
  <c r="J47" i="28"/>
  <c r="J43" i="28"/>
  <c r="N45" i="28"/>
  <c r="N49" i="28"/>
  <c r="S47" i="28"/>
  <c r="S43" i="28"/>
  <c r="M34" i="26"/>
  <c r="M42" i="30"/>
  <c r="M46" i="30" s="1"/>
  <c r="G34" i="26"/>
  <c r="G42" i="30"/>
  <c r="G46" i="30" s="1"/>
  <c r="S34" i="26"/>
  <c r="S42" i="30"/>
  <c r="S46" i="30" s="1"/>
  <c r="X49" i="28"/>
  <c r="X45" i="28"/>
  <c r="F49" i="28"/>
  <c r="F45" i="28"/>
  <c r="H47" i="28"/>
  <c r="H43" i="28"/>
  <c r="Y42" i="29"/>
  <c r="Y46" i="29" s="1"/>
  <c r="Y34" i="31"/>
  <c r="P49" i="28"/>
  <c r="P45" i="28"/>
  <c r="N48" i="28"/>
  <c r="N44" i="28"/>
  <c r="R43" i="28"/>
  <c r="R47" i="28"/>
  <c r="U42" i="29"/>
  <c r="U46" i="29" s="1"/>
  <c r="U34" i="31"/>
  <c r="U46" i="31"/>
  <c r="Y42" i="26"/>
  <c r="P47" i="28"/>
  <c r="P43" i="28"/>
  <c r="X48" i="28"/>
  <c r="X44" i="28"/>
  <c r="L48" i="28"/>
  <c r="L44" i="28"/>
  <c r="M47" i="28"/>
  <c r="M43" i="28"/>
  <c r="Y23" i="33"/>
  <c r="Y45" i="33"/>
  <c r="Y49" i="33"/>
  <c r="W48" i="28"/>
  <c r="W44" i="28"/>
  <c r="K23" i="28"/>
  <c r="K45" i="28"/>
  <c r="K49" i="28"/>
  <c r="U42" i="28"/>
  <c r="U46" i="28" s="1"/>
  <c r="Y25" i="29"/>
  <c r="Y34" i="29"/>
  <c r="Y25" i="28"/>
  <c r="Y34" i="28"/>
  <c r="Z22" i="26"/>
  <c r="Y20" i="26"/>
  <c r="Z20" i="26"/>
  <c r="Y21" i="26"/>
  <c r="Z21" i="26"/>
  <c r="Y22" i="26"/>
  <c r="Y25" i="27"/>
  <c r="O46" i="26"/>
  <c r="O34" i="26"/>
  <c r="Q46" i="26"/>
  <c r="Q34" i="26"/>
  <c r="K46" i="26"/>
  <c r="W46" i="26"/>
  <c r="M46" i="26"/>
  <c r="E46" i="26"/>
  <c r="Z47" i="26"/>
  <c r="Z31" i="26"/>
  <c r="G46" i="26"/>
  <c r="S46" i="26"/>
  <c r="I46" i="26"/>
  <c r="U46" i="26"/>
  <c r="X31" i="25"/>
  <c r="V31" i="25"/>
  <c r="T35" i="25"/>
  <c r="R31" i="25"/>
  <c r="P31" i="25"/>
  <c r="L31" i="25"/>
  <c r="J31" i="25"/>
  <c r="F31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W22" i="24"/>
  <c r="V22" i="24"/>
  <c r="V41" i="25" s="1"/>
  <c r="U22" i="24"/>
  <c r="T22" i="24"/>
  <c r="S22" i="24"/>
  <c r="R22" i="24"/>
  <c r="Q22" i="24"/>
  <c r="P22" i="24"/>
  <c r="P41" i="25" s="1"/>
  <c r="O22" i="24"/>
  <c r="N22" i="24"/>
  <c r="M22" i="24"/>
  <c r="L22" i="24"/>
  <c r="K22" i="24"/>
  <c r="J22" i="24"/>
  <c r="J41" i="25" s="1"/>
  <c r="I22" i="24"/>
  <c r="H22" i="24"/>
  <c r="G22" i="24"/>
  <c r="F22" i="24"/>
  <c r="E22" i="24"/>
  <c r="X21" i="24"/>
  <c r="W21" i="24"/>
  <c r="V21" i="24"/>
  <c r="U21" i="24"/>
  <c r="T21" i="24"/>
  <c r="T40" i="25" s="1"/>
  <c r="T48" i="25" s="1"/>
  <c r="S21" i="24"/>
  <c r="R21" i="24"/>
  <c r="Q21" i="24"/>
  <c r="P21" i="24"/>
  <c r="O21" i="24"/>
  <c r="N21" i="24"/>
  <c r="N40" i="25" s="1"/>
  <c r="N48" i="25" s="1"/>
  <c r="M21" i="24"/>
  <c r="L21" i="24"/>
  <c r="K21" i="24"/>
  <c r="J21" i="24"/>
  <c r="I21" i="24"/>
  <c r="H21" i="24"/>
  <c r="H40" i="25" s="1"/>
  <c r="H44" i="25" s="1"/>
  <c r="G21" i="24"/>
  <c r="F21" i="24"/>
  <c r="E21" i="24"/>
  <c r="X20" i="24"/>
  <c r="X39" i="25" s="1"/>
  <c r="W20" i="24"/>
  <c r="V20" i="24"/>
  <c r="U20" i="24"/>
  <c r="T20" i="24"/>
  <c r="S20" i="24"/>
  <c r="R20" i="24"/>
  <c r="R39" i="25" s="1"/>
  <c r="Q20" i="24"/>
  <c r="P20" i="24"/>
  <c r="O20" i="24"/>
  <c r="N20" i="24"/>
  <c r="M20" i="24"/>
  <c r="L20" i="24"/>
  <c r="L39" i="25" s="1"/>
  <c r="K20" i="24"/>
  <c r="J20" i="24"/>
  <c r="I20" i="24"/>
  <c r="H20" i="24"/>
  <c r="G20" i="24"/>
  <c r="F20" i="24"/>
  <c r="F39" i="25" s="1"/>
  <c r="E20" i="24"/>
  <c r="Z19" i="24"/>
  <c r="Y19" i="24"/>
  <c r="Z18" i="24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U41" i="23"/>
  <c r="T41" i="23"/>
  <c r="O41" i="23"/>
  <c r="N41" i="23"/>
  <c r="I41" i="23"/>
  <c r="H41" i="23"/>
  <c r="X39" i="23"/>
  <c r="W39" i="23"/>
  <c r="V39" i="23"/>
  <c r="S39" i="23"/>
  <c r="R39" i="23"/>
  <c r="Q39" i="23"/>
  <c r="P39" i="23"/>
  <c r="M39" i="23"/>
  <c r="L39" i="23"/>
  <c r="K39" i="23"/>
  <c r="J39" i="23"/>
  <c r="G39" i="23"/>
  <c r="F39" i="23"/>
  <c r="E39" i="23"/>
  <c r="S37" i="23"/>
  <c r="K36" i="23"/>
  <c r="E36" i="23"/>
  <c r="X33" i="23"/>
  <c r="R33" i="23"/>
  <c r="F33" i="23"/>
  <c r="X32" i="23"/>
  <c r="V32" i="23"/>
  <c r="J32" i="23"/>
  <c r="F32" i="23"/>
  <c r="V31" i="23"/>
  <c r="J31" i="23"/>
  <c r="H31" i="23"/>
  <c r="X22" i="23"/>
  <c r="W22" i="23"/>
  <c r="V22" i="23"/>
  <c r="U22" i="23"/>
  <c r="T22" i="23"/>
  <c r="S24" i="23" s="1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X20" i="23"/>
  <c r="W20" i="23"/>
  <c r="V20" i="23"/>
  <c r="U20" i="23"/>
  <c r="U35" i="23" s="1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Z19" i="23"/>
  <c r="Y19" i="23"/>
  <c r="Z18" i="23"/>
  <c r="Y18" i="23"/>
  <c r="Z17" i="23"/>
  <c r="Y17" i="23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U41" i="21"/>
  <c r="O41" i="21"/>
  <c r="I41" i="21"/>
  <c r="W40" i="21"/>
  <c r="Q40" i="21"/>
  <c r="K40" i="21"/>
  <c r="E40" i="21"/>
  <c r="S39" i="21"/>
  <c r="M39" i="21"/>
  <c r="G39" i="21"/>
  <c r="X22" i="22"/>
  <c r="W22" i="22"/>
  <c r="W41" i="24" s="1"/>
  <c r="V22" i="22"/>
  <c r="V41" i="24" s="1"/>
  <c r="U22" i="22"/>
  <c r="T22" i="22"/>
  <c r="T41" i="24" s="1"/>
  <c r="S22" i="22"/>
  <c r="R22" i="22"/>
  <c r="Q22" i="22"/>
  <c r="P22" i="22"/>
  <c r="P41" i="24" s="1"/>
  <c r="O22" i="22"/>
  <c r="N22" i="22"/>
  <c r="M22" i="22"/>
  <c r="M41" i="24" s="1"/>
  <c r="L22" i="22"/>
  <c r="K22" i="22"/>
  <c r="K41" i="24" s="1"/>
  <c r="J22" i="22"/>
  <c r="J41" i="24" s="1"/>
  <c r="I22" i="22"/>
  <c r="H22" i="22"/>
  <c r="G22" i="22"/>
  <c r="F22" i="22"/>
  <c r="E22" i="22"/>
  <c r="E41" i="24" s="1"/>
  <c r="X21" i="22"/>
  <c r="W21" i="22"/>
  <c r="V21" i="22"/>
  <c r="U21" i="22"/>
  <c r="T21" i="22"/>
  <c r="T40" i="24" s="1"/>
  <c r="S21" i="22"/>
  <c r="R21" i="22"/>
  <c r="Q21" i="22"/>
  <c r="P21" i="22"/>
  <c r="O21" i="22"/>
  <c r="O40" i="24" s="1"/>
  <c r="N21" i="22"/>
  <c r="N40" i="24" s="1"/>
  <c r="M21" i="22"/>
  <c r="L21" i="22"/>
  <c r="K21" i="22"/>
  <c r="J21" i="22"/>
  <c r="I21" i="22"/>
  <c r="H21" i="22"/>
  <c r="H40" i="24" s="1"/>
  <c r="G21" i="22"/>
  <c r="F21" i="22"/>
  <c r="E21" i="22"/>
  <c r="X20" i="22"/>
  <c r="X39" i="24" s="1"/>
  <c r="W20" i="22"/>
  <c r="W39" i="24" s="1"/>
  <c r="V20" i="22"/>
  <c r="U20" i="22"/>
  <c r="T20" i="22"/>
  <c r="S20" i="22"/>
  <c r="S39" i="24" s="1"/>
  <c r="R20" i="22"/>
  <c r="R39" i="24" s="1"/>
  <c r="Q20" i="22"/>
  <c r="Q39" i="24" s="1"/>
  <c r="P20" i="22"/>
  <c r="O20" i="22"/>
  <c r="N20" i="22"/>
  <c r="M20" i="22"/>
  <c r="M39" i="24" s="1"/>
  <c r="L20" i="22"/>
  <c r="L39" i="24" s="1"/>
  <c r="K20" i="22"/>
  <c r="J20" i="22"/>
  <c r="I20" i="22"/>
  <c r="H20" i="22"/>
  <c r="G20" i="22"/>
  <c r="G39" i="24" s="1"/>
  <c r="F20" i="22"/>
  <c r="F39" i="24" s="1"/>
  <c r="E20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X22" i="21"/>
  <c r="W22" i="21"/>
  <c r="V22" i="21"/>
  <c r="U22" i="21"/>
  <c r="T22" i="21"/>
  <c r="T41" i="21" s="1"/>
  <c r="S22" i="21"/>
  <c r="S41" i="23" s="1"/>
  <c r="R22" i="21"/>
  <c r="Q22" i="21"/>
  <c r="P22" i="21"/>
  <c r="O22" i="21"/>
  <c r="N22" i="21"/>
  <c r="N41" i="21" s="1"/>
  <c r="M22" i="21"/>
  <c r="M41" i="23" s="1"/>
  <c r="L22" i="21"/>
  <c r="K22" i="21"/>
  <c r="J22" i="21"/>
  <c r="J41" i="21" s="1"/>
  <c r="I22" i="21"/>
  <c r="H22" i="21"/>
  <c r="H41" i="21" s="1"/>
  <c r="G22" i="21"/>
  <c r="G41" i="23" s="1"/>
  <c r="F22" i="21"/>
  <c r="F41" i="21" s="1"/>
  <c r="E22" i="21"/>
  <c r="X21" i="21"/>
  <c r="X40" i="21" s="1"/>
  <c r="W21" i="21"/>
  <c r="V21" i="21"/>
  <c r="V40" i="21" s="1"/>
  <c r="U21" i="21"/>
  <c r="T21" i="21"/>
  <c r="S21" i="21"/>
  <c r="R21" i="21"/>
  <c r="Q21" i="21"/>
  <c r="P21" i="21"/>
  <c r="P40" i="21" s="1"/>
  <c r="O21" i="21"/>
  <c r="N21" i="21"/>
  <c r="N40" i="21" s="1"/>
  <c r="M21" i="21"/>
  <c r="M40" i="23" s="1"/>
  <c r="L21" i="21"/>
  <c r="L40" i="21" s="1"/>
  <c r="K21" i="21"/>
  <c r="J21" i="21"/>
  <c r="J40" i="21" s="1"/>
  <c r="I21" i="21"/>
  <c r="H21" i="21"/>
  <c r="G21" i="21"/>
  <c r="F21" i="21"/>
  <c r="E21" i="21"/>
  <c r="X20" i="21"/>
  <c r="X39" i="21" s="1"/>
  <c r="W20" i="21"/>
  <c r="V20" i="21"/>
  <c r="V39" i="21" s="1"/>
  <c r="U20" i="21"/>
  <c r="T20" i="21"/>
  <c r="T35" i="21" s="1"/>
  <c r="S20" i="21"/>
  <c r="R20" i="21"/>
  <c r="R27" i="32" s="1"/>
  <c r="Q20" i="21"/>
  <c r="P20" i="21"/>
  <c r="O20" i="21"/>
  <c r="N20" i="21"/>
  <c r="M20" i="21"/>
  <c r="L20" i="21"/>
  <c r="L39" i="21" s="1"/>
  <c r="K20" i="21"/>
  <c r="J20" i="21"/>
  <c r="I20" i="21"/>
  <c r="H20" i="21"/>
  <c r="G20" i="21"/>
  <c r="F20" i="21"/>
  <c r="F39" i="21" s="1"/>
  <c r="E20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V22" i="20"/>
  <c r="U22" i="20"/>
  <c r="U37" i="20" s="1"/>
  <c r="T22" i="20"/>
  <c r="S22" i="20"/>
  <c r="S45" i="20" s="1"/>
  <c r="R22" i="20"/>
  <c r="R33" i="20" s="1"/>
  <c r="Q22" i="20"/>
  <c r="P22" i="20"/>
  <c r="O22" i="20"/>
  <c r="O37" i="20" s="1"/>
  <c r="N22" i="20"/>
  <c r="M22" i="20"/>
  <c r="L22" i="20"/>
  <c r="K22" i="20"/>
  <c r="J22" i="20"/>
  <c r="I24" i="20" s="1"/>
  <c r="I22" i="20"/>
  <c r="I37" i="20" s="1"/>
  <c r="H22" i="20"/>
  <c r="H37" i="20" s="1"/>
  <c r="G22" i="20"/>
  <c r="F22" i="20"/>
  <c r="F37" i="20" s="1"/>
  <c r="E22" i="20"/>
  <c r="E37" i="20" s="1"/>
  <c r="X21" i="20"/>
  <c r="X36" i="20" s="1"/>
  <c r="W21" i="20"/>
  <c r="W36" i="20" s="1"/>
  <c r="V21" i="20"/>
  <c r="V36" i="20" s="1"/>
  <c r="U21" i="20"/>
  <c r="U32" i="20" s="1"/>
  <c r="T21" i="20"/>
  <c r="T32" i="20" s="1"/>
  <c r="S21" i="20"/>
  <c r="S32" i="20" s="1"/>
  <c r="R21" i="20"/>
  <c r="Q21" i="20"/>
  <c r="Q36" i="20" s="1"/>
  <c r="P21" i="20"/>
  <c r="O21" i="20"/>
  <c r="O44" i="20" s="1"/>
  <c r="N21" i="20"/>
  <c r="N36" i="20" s="1"/>
  <c r="M21" i="20"/>
  <c r="L21" i="20"/>
  <c r="K21" i="20"/>
  <c r="K36" i="20" s="1"/>
  <c r="J21" i="20"/>
  <c r="I21" i="20"/>
  <c r="H21" i="20"/>
  <c r="G21" i="20"/>
  <c r="G23" i="20" s="1"/>
  <c r="G34" i="20" s="1"/>
  <c r="F21" i="20"/>
  <c r="F36" i="20" s="1"/>
  <c r="E21" i="20"/>
  <c r="E36" i="20" s="1"/>
  <c r="X20" i="20"/>
  <c r="W20" i="20"/>
  <c r="W31" i="20" s="1"/>
  <c r="V20" i="20"/>
  <c r="V31" i="20" s="1"/>
  <c r="U20" i="20"/>
  <c r="T20" i="20"/>
  <c r="S20" i="20"/>
  <c r="S35" i="20" s="1"/>
  <c r="R20" i="20"/>
  <c r="R35" i="20" s="1"/>
  <c r="Q20" i="20"/>
  <c r="P20" i="20"/>
  <c r="O20" i="20"/>
  <c r="O31" i="20" s="1"/>
  <c r="N20" i="20"/>
  <c r="M20" i="20"/>
  <c r="M35" i="20" s="1"/>
  <c r="L20" i="20"/>
  <c r="L35" i="20" s="1"/>
  <c r="K20" i="20"/>
  <c r="K43" i="20" s="1"/>
  <c r="J20" i="20"/>
  <c r="J35" i="20" s="1"/>
  <c r="I20" i="20"/>
  <c r="H20" i="20"/>
  <c r="H35" i="20" s="1"/>
  <c r="G20" i="20"/>
  <c r="G35" i="20" s="1"/>
  <c r="F20" i="20"/>
  <c r="F35" i="20" s="1"/>
  <c r="E20" i="20"/>
  <c r="E31" i="20" s="1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M45" i="20"/>
  <c r="G45" i="20"/>
  <c r="O43" i="20"/>
  <c r="M49" i="20"/>
  <c r="L45" i="20"/>
  <c r="G49" i="20"/>
  <c r="F45" i="20"/>
  <c r="U44" i="20"/>
  <c r="I44" i="20"/>
  <c r="H44" i="20"/>
  <c r="W43" i="20"/>
  <c r="S37" i="20"/>
  <c r="M37" i="20"/>
  <c r="L37" i="20"/>
  <c r="K37" i="20"/>
  <c r="G37" i="20"/>
  <c r="U36" i="20"/>
  <c r="T36" i="20"/>
  <c r="S36" i="20"/>
  <c r="O36" i="20"/>
  <c r="I36" i="20"/>
  <c r="H36" i="20"/>
  <c r="G36" i="20"/>
  <c r="W35" i="20"/>
  <c r="Q35" i="20"/>
  <c r="P35" i="20"/>
  <c r="O35" i="20"/>
  <c r="K35" i="20"/>
  <c r="E35" i="20"/>
  <c r="X33" i="20"/>
  <c r="W33" i="20"/>
  <c r="V33" i="20"/>
  <c r="M33" i="20"/>
  <c r="L33" i="20"/>
  <c r="G33" i="20"/>
  <c r="F33" i="20"/>
  <c r="E33" i="20"/>
  <c r="X32" i="20"/>
  <c r="O32" i="20"/>
  <c r="N32" i="20"/>
  <c r="I32" i="20"/>
  <c r="H32" i="20"/>
  <c r="G32" i="20"/>
  <c r="F32" i="20"/>
  <c r="Q31" i="20"/>
  <c r="P31" i="20"/>
  <c r="K31" i="20"/>
  <c r="J31" i="20"/>
  <c r="I31" i="20"/>
  <c r="H31" i="20"/>
  <c r="K24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P37" i="19"/>
  <c r="O37" i="19"/>
  <c r="K24" i="19"/>
  <c r="H33" i="19"/>
  <c r="E33" i="19"/>
  <c r="W32" i="19"/>
  <c r="Q32" i="19"/>
  <c r="M36" i="19"/>
  <c r="K32" i="19"/>
  <c r="I36" i="19"/>
  <c r="G32" i="19"/>
  <c r="F32" i="19"/>
  <c r="E32" i="19"/>
  <c r="V31" i="19"/>
  <c r="U31" i="19"/>
  <c r="O31" i="19"/>
  <c r="N31" i="19"/>
  <c r="I31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H27" i="32" l="1"/>
  <c r="H39" i="23"/>
  <c r="H43" i="23" s="1"/>
  <c r="F28" i="32"/>
  <c r="R28" i="32"/>
  <c r="R32" i="21"/>
  <c r="V45" i="21"/>
  <c r="V29" i="32"/>
  <c r="V41" i="23"/>
  <c r="P39" i="25"/>
  <c r="M43" i="20"/>
  <c r="I35" i="20"/>
  <c r="I23" i="20"/>
  <c r="I34" i="20" s="1"/>
  <c r="U35" i="20"/>
  <c r="U31" i="20"/>
  <c r="M36" i="20"/>
  <c r="M32" i="20"/>
  <c r="Q37" i="20"/>
  <c r="Q33" i="20"/>
  <c r="Q45" i="20"/>
  <c r="Q24" i="20"/>
  <c r="I43" i="21"/>
  <c r="I27" i="32"/>
  <c r="I39" i="23"/>
  <c r="I39" i="21"/>
  <c r="U43" i="21"/>
  <c r="U27" i="32"/>
  <c r="U39" i="21"/>
  <c r="U39" i="23"/>
  <c r="G32" i="21"/>
  <c r="G28" i="32"/>
  <c r="G40" i="21"/>
  <c r="S32" i="21"/>
  <c r="S28" i="32"/>
  <c r="S40" i="21"/>
  <c r="K33" i="21"/>
  <c r="K29" i="32"/>
  <c r="K41" i="23"/>
  <c r="K41" i="21"/>
  <c r="Q33" i="21"/>
  <c r="Q29" i="32"/>
  <c r="Q41" i="23"/>
  <c r="Q41" i="21"/>
  <c r="G31" i="23"/>
  <c r="G39" i="22"/>
  <c r="G43" i="22" s="1"/>
  <c r="S31" i="23"/>
  <c r="S39" i="22"/>
  <c r="W40" i="22"/>
  <c r="W36" i="23"/>
  <c r="K47" i="24"/>
  <c r="K39" i="25"/>
  <c r="K47" i="25" s="1"/>
  <c r="W47" i="24"/>
  <c r="W39" i="25"/>
  <c r="W47" i="25" s="1"/>
  <c r="O36" i="24"/>
  <c r="O40" i="25"/>
  <c r="O48" i="25" s="1"/>
  <c r="U36" i="24"/>
  <c r="U40" i="25"/>
  <c r="U48" i="25" s="1"/>
  <c r="M45" i="24"/>
  <c r="M41" i="25"/>
  <c r="M45" i="25" s="1"/>
  <c r="E45" i="20"/>
  <c r="U43" i="20"/>
  <c r="W24" i="20"/>
  <c r="H39" i="21"/>
  <c r="H43" i="21" s="1"/>
  <c r="F40" i="21"/>
  <c r="F48" i="21" s="1"/>
  <c r="V41" i="21"/>
  <c r="Z21" i="23"/>
  <c r="Z40" i="22" s="1"/>
  <c r="H35" i="23"/>
  <c r="H39" i="22"/>
  <c r="H43" i="22" s="1"/>
  <c r="N35" i="23"/>
  <c r="N39" i="22"/>
  <c r="N31" i="23"/>
  <c r="T35" i="23"/>
  <c r="T39" i="22"/>
  <c r="T31" i="23"/>
  <c r="F40" i="22"/>
  <c r="L40" i="22"/>
  <c r="L48" i="22" s="1"/>
  <c r="L32" i="23"/>
  <c r="R48" i="23"/>
  <c r="R40" i="22"/>
  <c r="R32" i="23"/>
  <c r="X40" i="22"/>
  <c r="X48" i="22" s="1"/>
  <c r="R40" i="23"/>
  <c r="N35" i="20"/>
  <c r="N31" i="20"/>
  <c r="V45" i="20"/>
  <c r="U24" i="20"/>
  <c r="N43" i="21"/>
  <c r="N27" i="32"/>
  <c r="N39" i="23"/>
  <c r="X48" i="21"/>
  <c r="X28" i="32"/>
  <c r="T39" i="21"/>
  <c r="T43" i="21" s="1"/>
  <c r="H49" i="23"/>
  <c r="H41" i="22"/>
  <c r="H33" i="23"/>
  <c r="G24" i="23"/>
  <c r="L40" i="23"/>
  <c r="L48" i="23" s="1"/>
  <c r="J39" i="25"/>
  <c r="J47" i="25" s="1"/>
  <c r="V37" i="20"/>
  <c r="E36" i="22"/>
  <c r="E40" i="24"/>
  <c r="K36" i="22"/>
  <c r="K40" i="24"/>
  <c r="K44" i="24" s="1"/>
  <c r="Q32" i="22"/>
  <c r="Q40" i="24"/>
  <c r="W32" i="22"/>
  <c r="W40" i="24"/>
  <c r="I37" i="22"/>
  <c r="I41" i="24"/>
  <c r="I49" i="24" s="1"/>
  <c r="O45" i="22"/>
  <c r="O41" i="24"/>
  <c r="U41" i="24"/>
  <c r="T33" i="23"/>
  <c r="S40" i="23"/>
  <c r="L36" i="21"/>
  <c r="H35" i="22"/>
  <c r="H39" i="24"/>
  <c r="N35" i="22"/>
  <c r="N39" i="24"/>
  <c r="N43" i="24" s="1"/>
  <c r="T35" i="22"/>
  <c r="T39" i="24"/>
  <c r="F48" i="22"/>
  <c r="F40" i="24"/>
  <c r="L40" i="24"/>
  <c r="L48" i="24" s="1"/>
  <c r="R48" i="22"/>
  <c r="R40" i="24"/>
  <c r="X40" i="24"/>
  <c r="N39" i="21"/>
  <c r="Q42" i="23"/>
  <c r="F40" i="23"/>
  <c r="F48" i="23" s="1"/>
  <c r="X40" i="23"/>
  <c r="X48" i="23" s="1"/>
  <c r="Z49" i="26"/>
  <c r="Z41" i="30"/>
  <c r="Z37" i="26"/>
  <c r="Z45" i="26"/>
  <c r="Z33" i="26"/>
  <c r="P33" i="21"/>
  <c r="P29" i="32"/>
  <c r="P41" i="23"/>
  <c r="G40" i="23"/>
  <c r="T35" i="20"/>
  <c r="T31" i="20"/>
  <c r="J37" i="20"/>
  <c r="J45" i="20"/>
  <c r="J33" i="20"/>
  <c r="L48" i="21"/>
  <c r="L28" i="32"/>
  <c r="P41" i="21"/>
  <c r="N49" i="23"/>
  <c r="N41" i="22"/>
  <c r="N33" i="23"/>
  <c r="F41" i="25"/>
  <c r="L41" i="25"/>
  <c r="R45" i="24"/>
  <c r="R41" i="25"/>
  <c r="X41" i="25"/>
  <c r="Y22" i="25"/>
  <c r="Y41" i="27" s="1"/>
  <c r="K46" i="28"/>
  <c r="K34" i="28"/>
  <c r="L36" i="20"/>
  <c r="L32" i="20"/>
  <c r="R36" i="20"/>
  <c r="R32" i="20"/>
  <c r="P45" i="20"/>
  <c r="P33" i="20"/>
  <c r="Z21" i="21"/>
  <c r="T27" i="32"/>
  <c r="T39" i="23"/>
  <c r="J33" i="21"/>
  <c r="J29" i="32"/>
  <c r="J41" i="23"/>
  <c r="R40" i="21"/>
  <c r="R48" i="21" s="1"/>
  <c r="T49" i="23"/>
  <c r="T41" i="22"/>
  <c r="V39" i="25"/>
  <c r="V47" i="25" s="1"/>
  <c r="K45" i="20"/>
  <c r="K33" i="20"/>
  <c r="W45" i="20"/>
  <c r="W37" i="20"/>
  <c r="O43" i="21"/>
  <c r="O27" i="32"/>
  <c r="O31" i="21"/>
  <c r="O39" i="21"/>
  <c r="O39" i="23"/>
  <c r="O42" i="23" s="1"/>
  <c r="M32" i="21"/>
  <c r="M28" i="32"/>
  <c r="M40" i="21"/>
  <c r="M42" i="21" s="1"/>
  <c r="E33" i="21"/>
  <c r="E41" i="21"/>
  <c r="E41" i="23"/>
  <c r="W33" i="21"/>
  <c r="W29" i="32"/>
  <c r="W41" i="23"/>
  <c r="W41" i="21"/>
  <c r="Y21" i="23"/>
  <c r="M31" i="23"/>
  <c r="M39" i="22"/>
  <c r="M47" i="22" s="1"/>
  <c r="E44" i="23"/>
  <c r="E40" i="22"/>
  <c r="K40" i="22"/>
  <c r="Q40" i="22"/>
  <c r="Q36" i="23"/>
  <c r="I37" i="23"/>
  <c r="I41" i="22"/>
  <c r="O37" i="23"/>
  <c r="O41" i="22"/>
  <c r="U37" i="23"/>
  <c r="U41" i="22"/>
  <c r="U45" i="22" s="1"/>
  <c r="E39" i="25"/>
  <c r="E47" i="25" s="1"/>
  <c r="Q47" i="24"/>
  <c r="Q39" i="25"/>
  <c r="Q47" i="25" s="1"/>
  <c r="I36" i="24"/>
  <c r="I40" i="25"/>
  <c r="G41" i="25"/>
  <c r="G45" i="25" s="1"/>
  <c r="S41" i="25"/>
  <c r="Z22" i="25"/>
  <c r="Z41" i="27" s="1"/>
  <c r="T43" i="20"/>
  <c r="R44" i="20"/>
  <c r="J27" i="32"/>
  <c r="H32" i="21"/>
  <c r="H28" i="32"/>
  <c r="T44" i="21"/>
  <c r="T28" i="32"/>
  <c r="R37" i="21"/>
  <c r="R29" i="32"/>
  <c r="I35" i="22"/>
  <c r="I39" i="24"/>
  <c r="I43" i="24" s="1"/>
  <c r="U31" i="22"/>
  <c r="U39" i="24"/>
  <c r="M40" i="24"/>
  <c r="M44" i="24" s="1"/>
  <c r="O39" i="22"/>
  <c r="O43" i="22" s="1"/>
  <c r="N44" i="20"/>
  <c r="W31" i="21"/>
  <c r="W27" i="32"/>
  <c r="Z22" i="19"/>
  <c r="Z41" i="20" s="1"/>
  <c r="E24" i="20"/>
  <c r="S33" i="20"/>
  <c r="V35" i="20"/>
  <c r="R37" i="20"/>
  <c r="T44" i="20"/>
  <c r="X45" i="20"/>
  <c r="G31" i="21"/>
  <c r="G27" i="32"/>
  <c r="M31" i="21"/>
  <c r="M27" i="32"/>
  <c r="S31" i="21"/>
  <c r="S27" i="32"/>
  <c r="E44" i="21"/>
  <c r="K44" i="21"/>
  <c r="K28" i="32"/>
  <c r="Q44" i="21"/>
  <c r="Q28" i="32"/>
  <c r="W44" i="21"/>
  <c r="W28" i="32"/>
  <c r="I33" i="21"/>
  <c r="I29" i="32"/>
  <c r="O33" i="21"/>
  <c r="O29" i="32"/>
  <c r="U33" i="21"/>
  <c r="U29" i="32"/>
  <c r="J36" i="22"/>
  <c r="J40" i="24"/>
  <c r="J44" i="24" s="1"/>
  <c r="P36" i="22"/>
  <c r="P40" i="24"/>
  <c r="V36" i="22"/>
  <c r="V40" i="24"/>
  <c r="H37" i="22"/>
  <c r="H41" i="24"/>
  <c r="H49" i="24" s="1"/>
  <c r="N37" i="22"/>
  <c r="N41" i="24"/>
  <c r="R39" i="21"/>
  <c r="R47" i="21" s="1"/>
  <c r="Z20" i="23"/>
  <c r="Z39" i="22" s="1"/>
  <c r="F31" i="23"/>
  <c r="F39" i="22"/>
  <c r="L31" i="23"/>
  <c r="L39" i="22"/>
  <c r="R31" i="23"/>
  <c r="R39" i="22"/>
  <c r="X31" i="23"/>
  <c r="X39" i="22"/>
  <c r="J36" i="23"/>
  <c r="J40" i="22"/>
  <c r="P36" i="23"/>
  <c r="P40" i="22"/>
  <c r="V36" i="23"/>
  <c r="V40" i="22"/>
  <c r="G45" i="23"/>
  <c r="G41" i="22"/>
  <c r="M45" i="23"/>
  <c r="M41" i="22"/>
  <c r="S45" i="23"/>
  <c r="S41" i="22"/>
  <c r="M37" i="23"/>
  <c r="E40" i="23"/>
  <c r="E42" i="23" s="1"/>
  <c r="K40" i="23"/>
  <c r="K42" i="23" s="1"/>
  <c r="Q40" i="23"/>
  <c r="Q44" i="23" s="1"/>
  <c r="W40" i="23"/>
  <c r="W44" i="23" s="1"/>
  <c r="I39" i="25"/>
  <c r="I43" i="25" s="1"/>
  <c r="O39" i="25"/>
  <c r="O43" i="25" s="1"/>
  <c r="U43" i="24"/>
  <c r="U39" i="25"/>
  <c r="U43" i="25" s="1"/>
  <c r="G48" i="24"/>
  <c r="G40" i="25"/>
  <c r="G48" i="25" s="1"/>
  <c r="M40" i="25"/>
  <c r="M48" i="25" s="1"/>
  <c r="S40" i="25"/>
  <c r="S48" i="25" s="1"/>
  <c r="E37" i="24"/>
  <c r="E41" i="25"/>
  <c r="K37" i="24"/>
  <c r="K41" i="25"/>
  <c r="K49" i="25" s="1"/>
  <c r="Q37" i="24"/>
  <c r="Q41" i="25"/>
  <c r="Q49" i="25" s="1"/>
  <c r="W37" i="24"/>
  <c r="W41" i="25"/>
  <c r="Z21" i="25"/>
  <c r="Z40" i="27" s="1"/>
  <c r="Y31" i="26"/>
  <c r="Y39" i="30"/>
  <c r="Y42" i="32"/>
  <c r="Y46" i="32" s="1"/>
  <c r="Y46" i="33"/>
  <c r="Y34" i="33"/>
  <c r="W46" i="28"/>
  <c r="W34" i="28"/>
  <c r="Q46" i="28"/>
  <c r="Q34" i="28"/>
  <c r="F44" i="20"/>
  <c r="P27" i="32"/>
  <c r="L37" i="21"/>
  <c r="L29" i="32"/>
  <c r="O31" i="22"/>
  <c r="O39" i="24"/>
  <c r="O43" i="24" s="1"/>
  <c r="G36" i="22"/>
  <c r="G40" i="24"/>
  <c r="Y22" i="23"/>
  <c r="Y41" i="22" s="1"/>
  <c r="I43" i="23"/>
  <c r="I39" i="22"/>
  <c r="I47" i="22" s="1"/>
  <c r="M36" i="23"/>
  <c r="M40" i="22"/>
  <c r="M44" i="22" s="1"/>
  <c r="S36" i="23"/>
  <c r="S40" i="22"/>
  <c r="J33" i="23"/>
  <c r="J41" i="22"/>
  <c r="J49" i="22" s="1"/>
  <c r="P33" i="23"/>
  <c r="P41" i="22"/>
  <c r="V33" i="23"/>
  <c r="V41" i="22"/>
  <c r="V45" i="22" s="1"/>
  <c r="H40" i="23"/>
  <c r="N40" i="23"/>
  <c r="N44" i="23" s="1"/>
  <c r="T40" i="23"/>
  <c r="J40" i="25"/>
  <c r="P44" i="24"/>
  <c r="P40" i="25"/>
  <c r="V44" i="24"/>
  <c r="V40" i="25"/>
  <c r="V48" i="25" s="1"/>
  <c r="H41" i="25"/>
  <c r="H49" i="25" s="1"/>
  <c r="N49" i="24"/>
  <c r="N41" i="25"/>
  <c r="N49" i="25" s="1"/>
  <c r="T49" i="24"/>
  <c r="T41" i="25"/>
  <c r="T49" i="25" s="1"/>
  <c r="Y20" i="25"/>
  <c r="Z32" i="26"/>
  <c r="Z40" i="30"/>
  <c r="S34" i="28"/>
  <c r="S46" i="28"/>
  <c r="E46" i="28"/>
  <c r="E34" i="28"/>
  <c r="H43" i="20"/>
  <c r="L44" i="20"/>
  <c r="X37" i="21"/>
  <c r="X29" i="32"/>
  <c r="Q41" i="24"/>
  <c r="G32" i="23"/>
  <c r="G40" i="22"/>
  <c r="G44" i="22" s="1"/>
  <c r="R45" i="20"/>
  <c r="E31" i="21"/>
  <c r="E27" i="32"/>
  <c r="Q31" i="21"/>
  <c r="Q27" i="32"/>
  <c r="I32" i="21"/>
  <c r="I28" i="32"/>
  <c r="O32" i="21"/>
  <c r="O28" i="32"/>
  <c r="U32" i="21"/>
  <c r="U28" i="32"/>
  <c r="G29" i="32"/>
  <c r="M45" i="21"/>
  <c r="M29" i="32"/>
  <c r="S29" i="32"/>
  <c r="J35" i="22"/>
  <c r="J39" i="24"/>
  <c r="J47" i="24" s="1"/>
  <c r="P35" i="22"/>
  <c r="P39" i="24"/>
  <c r="P47" i="24" s="1"/>
  <c r="V31" i="22"/>
  <c r="V39" i="24"/>
  <c r="V47" i="24" s="1"/>
  <c r="F37" i="22"/>
  <c r="F41" i="24"/>
  <c r="F45" i="24" s="1"/>
  <c r="L37" i="22"/>
  <c r="L41" i="24"/>
  <c r="L45" i="24" s="1"/>
  <c r="R37" i="22"/>
  <c r="R41" i="24"/>
  <c r="X37" i="22"/>
  <c r="X41" i="24"/>
  <c r="X45" i="24" s="1"/>
  <c r="J39" i="21"/>
  <c r="J43" i="21" s="1"/>
  <c r="P39" i="21"/>
  <c r="P47" i="21" s="1"/>
  <c r="H40" i="21"/>
  <c r="T40" i="21"/>
  <c r="L41" i="21"/>
  <c r="L45" i="21" s="1"/>
  <c r="R41" i="21"/>
  <c r="X41" i="21"/>
  <c r="X45" i="21" s="1"/>
  <c r="Z22" i="23"/>
  <c r="Z41" i="22" s="1"/>
  <c r="J47" i="23"/>
  <c r="J39" i="22"/>
  <c r="P47" i="23"/>
  <c r="P39" i="22"/>
  <c r="V47" i="23"/>
  <c r="V39" i="22"/>
  <c r="H32" i="23"/>
  <c r="H40" i="22"/>
  <c r="N32" i="23"/>
  <c r="N40" i="22"/>
  <c r="T32" i="23"/>
  <c r="T40" i="22"/>
  <c r="T44" i="22" s="1"/>
  <c r="E33" i="23"/>
  <c r="E41" i="22"/>
  <c r="K33" i="23"/>
  <c r="K41" i="22"/>
  <c r="Q33" i="23"/>
  <c r="Q41" i="22"/>
  <c r="Q49" i="22" s="1"/>
  <c r="W33" i="23"/>
  <c r="W41" i="22"/>
  <c r="I35" i="23"/>
  <c r="M42" i="23"/>
  <c r="S42" i="23"/>
  <c r="I40" i="23"/>
  <c r="O40" i="23"/>
  <c r="U40" i="23"/>
  <c r="G35" i="24"/>
  <c r="G39" i="25"/>
  <c r="G47" i="25" s="1"/>
  <c r="M35" i="24"/>
  <c r="M39" i="25"/>
  <c r="S35" i="24"/>
  <c r="S39" i="25"/>
  <c r="S43" i="25" s="1"/>
  <c r="E44" i="24"/>
  <c r="E40" i="25"/>
  <c r="E44" i="25" s="1"/>
  <c r="K40" i="25"/>
  <c r="K44" i="25" s="1"/>
  <c r="Q44" i="24"/>
  <c r="Q40" i="25"/>
  <c r="Q44" i="25" s="1"/>
  <c r="W44" i="24"/>
  <c r="W40" i="25"/>
  <c r="W44" i="25" s="1"/>
  <c r="I41" i="25"/>
  <c r="I49" i="25" s="1"/>
  <c r="O49" i="24"/>
  <c r="O41" i="25"/>
  <c r="O49" i="25" s="1"/>
  <c r="U49" i="24"/>
  <c r="U41" i="25"/>
  <c r="U49" i="25" s="1"/>
  <c r="Z20" i="25"/>
  <c r="Z39" i="27" s="1"/>
  <c r="Y36" i="26"/>
  <c r="Y40" i="30"/>
  <c r="M46" i="28"/>
  <c r="M34" i="28"/>
  <c r="Q25" i="26"/>
  <c r="Y41" i="30"/>
  <c r="N43" i="20"/>
  <c r="X44" i="20"/>
  <c r="V47" i="21"/>
  <c r="V27" i="32"/>
  <c r="N32" i="21"/>
  <c r="N28" i="32"/>
  <c r="F37" i="21"/>
  <c r="F29" i="32"/>
  <c r="S36" i="22"/>
  <c r="S40" i="24"/>
  <c r="S48" i="24" s="1"/>
  <c r="U43" i="23"/>
  <c r="U39" i="22"/>
  <c r="X37" i="20"/>
  <c r="K31" i="21"/>
  <c r="K27" i="32"/>
  <c r="S49" i="20"/>
  <c r="J43" i="20"/>
  <c r="P43" i="20"/>
  <c r="V43" i="20"/>
  <c r="X43" i="20"/>
  <c r="J44" i="20"/>
  <c r="P44" i="20"/>
  <c r="N45" i="20"/>
  <c r="T45" i="20"/>
  <c r="F31" i="21"/>
  <c r="F27" i="32"/>
  <c r="L31" i="21"/>
  <c r="L27" i="32"/>
  <c r="R31" i="32"/>
  <c r="R35" i="32"/>
  <c r="X31" i="21"/>
  <c r="X27" i="32"/>
  <c r="J44" i="21"/>
  <c r="J28" i="32"/>
  <c r="P44" i="21"/>
  <c r="P28" i="32"/>
  <c r="V44" i="21"/>
  <c r="V28" i="32"/>
  <c r="H37" i="21"/>
  <c r="H29" i="32"/>
  <c r="N33" i="21"/>
  <c r="N29" i="32"/>
  <c r="T37" i="21"/>
  <c r="T29" i="32"/>
  <c r="Q32" i="21"/>
  <c r="E39" i="24"/>
  <c r="E47" i="24" s="1"/>
  <c r="K35" i="22"/>
  <c r="K39" i="24"/>
  <c r="I40" i="24"/>
  <c r="I48" i="24" s="1"/>
  <c r="U40" i="24"/>
  <c r="U48" i="24" s="1"/>
  <c r="G37" i="22"/>
  <c r="G41" i="24"/>
  <c r="G45" i="24" s="1"/>
  <c r="S37" i="22"/>
  <c r="S41" i="24"/>
  <c r="S23" i="24" s="1"/>
  <c r="E39" i="21"/>
  <c r="E42" i="21" s="1"/>
  <c r="K39" i="21"/>
  <c r="K42" i="21" s="1"/>
  <c r="Q39" i="21"/>
  <c r="Q42" i="21" s="1"/>
  <c r="W39" i="21"/>
  <c r="W42" i="21" s="1"/>
  <c r="I40" i="21"/>
  <c r="O40" i="21"/>
  <c r="O48" i="21" s="1"/>
  <c r="U40" i="21"/>
  <c r="G41" i="21"/>
  <c r="G49" i="21" s="1"/>
  <c r="M41" i="21"/>
  <c r="S41" i="21"/>
  <c r="S42" i="21" s="1"/>
  <c r="S46" i="21" s="1"/>
  <c r="Y20" i="23"/>
  <c r="Y39" i="22" s="1"/>
  <c r="E35" i="23"/>
  <c r="E39" i="22"/>
  <c r="E43" i="22" s="1"/>
  <c r="K35" i="23"/>
  <c r="K39" i="22"/>
  <c r="Q31" i="23"/>
  <c r="Q39" i="22"/>
  <c r="W35" i="23"/>
  <c r="W39" i="22"/>
  <c r="I32" i="23"/>
  <c r="I40" i="22"/>
  <c r="I44" i="22" s="1"/>
  <c r="O32" i="23"/>
  <c r="O40" i="22"/>
  <c r="U32" i="23"/>
  <c r="U40" i="22"/>
  <c r="U48" i="22" s="1"/>
  <c r="F37" i="23"/>
  <c r="F41" i="22"/>
  <c r="L37" i="23"/>
  <c r="L41" i="22"/>
  <c r="R37" i="23"/>
  <c r="R41" i="22"/>
  <c r="X37" i="23"/>
  <c r="X41" i="22"/>
  <c r="X49" i="22" s="1"/>
  <c r="P31" i="23"/>
  <c r="P32" i="23"/>
  <c r="L33" i="23"/>
  <c r="O35" i="23"/>
  <c r="G37" i="23"/>
  <c r="J40" i="23"/>
  <c r="J48" i="23" s="1"/>
  <c r="P40" i="23"/>
  <c r="V40" i="23"/>
  <c r="F41" i="23"/>
  <c r="F49" i="23" s="1"/>
  <c r="L41" i="23"/>
  <c r="R41" i="23"/>
  <c r="R49" i="23" s="1"/>
  <c r="X41" i="23"/>
  <c r="X49" i="23" s="1"/>
  <c r="Z21" i="24"/>
  <c r="Z40" i="25" s="1"/>
  <c r="H43" i="24"/>
  <c r="H39" i="25"/>
  <c r="H43" i="25" s="1"/>
  <c r="N39" i="25"/>
  <c r="N43" i="25" s="1"/>
  <c r="T43" i="24"/>
  <c r="T39" i="25"/>
  <c r="F48" i="24"/>
  <c r="F40" i="25"/>
  <c r="F48" i="25" s="1"/>
  <c r="L40" i="25"/>
  <c r="L48" i="25" s="1"/>
  <c r="R48" i="24"/>
  <c r="R40" i="25"/>
  <c r="R48" i="25" s="1"/>
  <c r="X48" i="24"/>
  <c r="X40" i="25"/>
  <c r="X48" i="25" s="1"/>
  <c r="Y21" i="25"/>
  <c r="Y40" i="27" s="1"/>
  <c r="Y32" i="26"/>
  <c r="Z35" i="26"/>
  <c r="Z39" i="30"/>
  <c r="G34" i="28"/>
  <c r="G46" i="28"/>
  <c r="Y35" i="26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U23" i="25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F32" i="25"/>
  <c r="R32" i="25"/>
  <c r="I33" i="25"/>
  <c r="U33" i="25"/>
  <c r="M36" i="25"/>
  <c r="N37" i="25"/>
  <c r="W43" i="25"/>
  <c r="K25" i="25"/>
  <c r="E31" i="25"/>
  <c r="Q31" i="25"/>
  <c r="G32" i="25"/>
  <c r="S32" i="25"/>
  <c r="M33" i="25"/>
  <c r="E35" i="25"/>
  <c r="V35" i="25"/>
  <c r="R36" i="25"/>
  <c r="O37" i="25"/>
  <c r="G44" i="25"/>
  <c r="Z35" i="25"/>
  <c r="I23" i="25"/>
  <c r="I42" i="27" s="1"/>
  <c r="I46" i="27" s="1"/>
  <c r="I31" i="25"/>
  <c r="U31" i="25"/>
  <c r="K32" i="25"/>
  <c r="W32" i="25"/>
  <c r="N33" i="25"/>
  <c r="J35" i="25"/>
  <c r="W35" i="25"/>
  <c r="S36" i="25"/>
  <c r="T37" i="25"/>
  <c r="L32" i="25"/>
  <c r="X32" i="25"/>
  <c r="O33" i="25"/>
  <c r="K35" i="25"/>
  <c r="F36" i="25"/>
  <c r="X36" i="25"/>
  <c r="U37" i="25"/>
  <c r="E43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7" i="25"/>
  <c r="H31" i="25"/>
  <c r="H35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32" i="25"/>
  <c r="G23" i="25"/>
  <c r="G42" i="27" s="1"/>
  <c r="G46" i="27" s="1"/>
  <c r="I24" i="25"/>
  <c r="X35" i="25"/>
  <c r="L43" i="25"/>
  <c r="Z44" i="25"/>
  <c r="V45" i="25"/>
  <c r="H32" i="25"/>
  <c r="H36" i="25"/>
  <c r="T32" i="25"/>
  <c r="T36" i="25"/>
  <c r="K37" i="25"/>
  <c r="K33" i="25"/>
  <c r="W37" i="25"/>
  <c r="W45" i="25"/>
  <c r="W33" i="25"/>
  <c r="W24" i="25"/>
  <c r="F43" i="25"/>
  <c r="T44" i="25"/>
  <c r="M35" i="25"/>
  <c r="M23" i="25"/>
  <c r="M42" i="27" s="1"/>
  <c r="M46" i="27" s="1"/>
  <c r="M43" i="25"/>
  <c r="M31" i="25"/>
  <c r="Y35" i="25"/>
  <c r="Y31" i="25"/>
  <c r="O36" i="25"/>
  <c r="O44" i="25"/>
  <c r="O32" i="25"/>
  <c r="O23" i="25"/>
  <c r="O42" i="27" s="1"/>
  <c r="O46" i="27" s="1"/>
  <c r="L37" i="25"/>
  <c r="L45" i="25"/>
  <c r="L49" i="25"/>
  <c r="L33" i="25"/>
  <c r="X37" i="25"/>
  <c r="X45" i="25"/>
  <c r="X49" i="25"/>
  <c r="X33" i="25"/>
  <c r="L35" i="25"/>
  <c r="P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33" i="25"/>
  <c r="X43" i="25"/>
  <c r="P45" i="25"/>
  <c r="G35" i="25"/>
  <c r="G31" i="25"/>
  <c r="S35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W42" i="27" s="1"/>
  <c r="W46" i="27" s="1"/>
  <c r="F47" i="25"/>
  <c r="X47" i="25"/>
  <c r="P47" i="25"/>
  <c r="P43" i="25"/>
  <c r="K23" i="25"/>
  <c r="K42" i="27" s="1"/>
  <c r="K46" i="27" s="1"/>
  <c r="O25" i="25"/>
  <c r="F35" i="25"/>
  <c r="R35" i="25"/>
  <c r="R43" i="25"/>
  <c r="N44" i="25"/>
  <c r="J45" i="25"/>
  <c r="M47" i="25"/>
  <c r="I48" i="25"/>
  <c r="E49" i="25"/>
  <c r="W49" i="25"/>
  <c r="E23" i="25"/>
  <c r="E42" i="27" s="1"/>
  <c r="E46" i="27" s="1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R44" i="25"/>
  <c r="X44" i="25"/>
  <c r="H45" i="25"/>
  <c r="N45" i="25"/>
  <c r="T45" i="25"/>
  <c r="I47" i="25"/>
  <c r="K48" i="25"/>
  <c r="G49" i="25"/>
  <c r="M49" i="25"/>
  <c r="S49" i="25"/>
  <c r="T33" i="24"/>
  <c r="N35" i="24"/>
  <c r="Y20" i="24"/>
  <c r="L37" i="24"/>
  <c r="E32" i="24"/>
  <c r="X37" i="24"/>
  <c r="E43" i="24"/>
  <c r="Q32" i="24"/>
  <c r="Y22" i="24"/>
  <c r="S25" i="24" s="1"/>
  <c r="I37" i="24"/>
  <c r="U24" i="24"/>
  <c r="R32" i="24"/>
  <c r="G36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R36" i="24"/>
  <c r="Z22" i="24"/>
  <c r="Z33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G23" i="24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32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Z39" i="25" s="1"/>
  <c r="L31" i="24"/>
  <c r="L43" i="24"/>
  <c r="L47" i="24"/>
  <c r="L35" i="24"/>
  <c r="Z32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O25" i="24"/>
  <c r="M25" i="24"/>
  <c r="G25" i="24"/>
  <c r="I24" i="24"/>
  <c r="O23" i="24"/>
  <c r="O42" i="25" s="1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E42" i="25" s="1"/>
  <c r="Q23" i="24"/>
  <c r="Q42" i="25" s="1"/>
  <c r="G24" i="24"/>
  <c r="S24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I42" i="25" s="1"/>
  <c r="K24" i="24"/>
  <c r="M47" i="24"/>
  <c r="Q49" i="24"/>
  <c r="K23" i="24"/>
  <c r="K42" i="25" s="1"/>
  <c r="W23" i="24"/>
  <c r="W42" i="25" s="1"/>
  <c r="M24" i="24"/>
  <c r="G43" i="24"/>
  <c r="M43" i="24"/>
  <c r="S43" i="24"/>
  <c r="O44" i="24"/>
  <c r="E45" i="24"/>
  <c r="K45" i="24"/>
  <c r="Q45" i="24"/>
  <c r="W45" i="24"/>
  <c r="H47" i="24"/>
  <c r="T47" i="24"/>
  <c r="J48" i="24"/>
  <c r="P48" i="24"/>
  <c r="V48" i="24"/>
  <c r="F49" i="24"/>
  <c r="L49" i="24"/>
  <c r="R49" i="24"/>
  <c r="X49" i="24"/>
  <c r="U23" i="24"/>
  <c r="U42" i="25" s="1"/>
  <c r="W24" i="24"/>
  <c r="G47" i="24"/>
  <c r="S47" i="24"/>
  <c r="O48" i="24"/>
  <c r="E49" i="24"/>
  <c r="K49" i="24"/>
  <c r="W49" i="24"/>
  <c r="M23" i="24"/>
  <c r="M42" i="25" s="1"/>
  <c r="E25" i="24"/>
  <c r="Q25" i="24"/>
  <c r="O47" i="24"/>
  <c r="U47" i="24"/>
  <c r="E48" i="24"/>
  <c r="Q48" i="24"/>
  <c r="W48" i="24"/>
  <c r="G49" i="24"/>
  <c r="M49" i="24"/>
  <c r="Z21" i="22"/>
  <c r="Z40" i="24" s="1"/>
  <c r="Z44" i="24" s="1"/>
  <c r="Y31" i="23"/>
  <c r="Y35" i="23"/>
  <c r="Z32" i="23"/>
  <c r="Z36" i="23"/>
  <c r="Y33" i="23"/>
  <c r="Z33" i="23"/>
  <c r="Z37" i="23"/>
  <c r="Z35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I49" i="23"/>
  <c r="O49" i="23"/>
  <c r="U49" i="23"/>
  <c r="E23" i="23"/>
  <c r="E42" i="22" s="1"/>
  <c r="Q23" i="23"/>
  <c r="Q42" i="22" s="1"/>
  <c r="G23" i="23"/>
  <c r="G42" i="22" s="1"/>
  <c r="S23" i="23"/>
  <c r="S42" i="22" s="1"/>
  <c r="I24" i="23"/>
  <c r="U24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I45" i="23"/>
  <c r="O45" i="23"/>
  <c r="U45" i="23"/>
  <c r="F47" i="23"/>
  <c r="L47" i="23"/>
  <c r="R47" i="23"/>
  <c r="X47" i="23"/>
  <c r="H48" i="23"/>
  <c r="T48" i="23"/>
  <c r="J49" i="23"/>
  <c r="P49" i="23"/>
  <c r="V49" i="23"/>
  <c r="F43" i="23"/>
  <c r="L43" i="23"/>
  <c r="R43" i="23"/>
  <c r="X43" i="23"/>
  <c r="H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K23" i="23"/>
  <c r="K42" i="22" s="1"/>
  <c r="W23" i="23"/>
  <c r="W42" i="22" s="1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N47" i="23"/>
  <c r="T47" i="23"/>
  <c r="P48" i="23"/>
  <c r="V48" i="23"/>
  <c r="L49" i="23"/>
  <c r="I23" i="23"/>
  <c r="I42" i="22" s="1"/>
  <c r="W24" i="23"/>
  <c r="M23" i="23"/>
  <c r="M42" i="22" s="1"/>
  <c r="O24" i="23"/>
  <c r="E25" i="23"/>
  <c r="G35" i="23"/>
  <c r="M35" i="23"/>
  <c r="S35" i="23"/>
  <c r="I36" i="23"/>
  <c r="O36" i="23"/>
  <c r="U36" i="23"/>
  <c r="E37" i="23"/>
  <c r="K37" i="23"/>
  <c r="Q37" i="23"/>
  <c r="W37" i="23"/>
  <c r="N43" i="23"/>
  <c r="T43" i="23"/>
  <c r="J44" i="23"/>
  <c r="P44" i="23"/>
  <c r="V44" i="23"/>
  <c r="F45" i="23"/>
  <c r="L45" i="23"/>
  <c r="X45" i="23"/>
  <c r="I47" i="23"/>
  <c r="O47" i="23"/>
  <c r="U47" i="23"/>
  <c r="E48" i="23"/>
  <c r="Q48" i="23"/>
  <c r="G49" i="23"/>
  <c r="M49" i="23"/>
  <c r="S49" i="23"/>
  <c r="U23" i="23"/>
  <c r="U42" i="22" s="1"/>
  <c r="O23" i="23"/>
  <c r="O42" i="22" s="1"/>
  <c r="E24" i="23"/>
  <c r="Q24" i="23"/>
  <c r="G25" i="23"/>
  <c r="N31" i="22"/>
  <c r="V35" i="22"/>
  <c r="T31" i="22"/>
  <c r="Q36" i="22"/>
  <c r="E32" i="22"/>
  <c r="W36" i="22"/>
  <c r="K32" i="22"/>
  <c r="I45" i="22"/>
  <c r="H31" i="22"/>
  <c r="U37" i="22"/>
  <c r="S47" i="22"/>
  <c r="H49" i="22"/>
  <c r="N49" i="22"/>
  <c r="T49" i="22"/>
  <c r="J45" i="22"/>
  <c r="H44" i="22"/>
  <c r="L43" i="22"/>
  <c r="R47" i="22"/>
  <c r="S24" i="22"/>
  <c r="G33" i="22"/>
  <c r="O35" i="22"/>
  <c r="Y20" i="22"/>
  <c r="Y43" i="22" s="1"/>
  <c r="P31" i="22"/>
  <c r="J32" i="22"/>
  <c r="V32" i="22"/>
  <c r="L33" i="22"/>
  <c r="X33" i="22"/>
  <c r="U35" i="22"/>
  <c r="L36" i="22"/>
  <c r="T37" i="22"/>
  <c r="S44" i="22"/>
  <c r="S23" i="22"/>
  <c r="Y21" i="22"/>
  <c r="G23" i="22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49" i="22" s="1"/>
  <c r="S33" i="22"/>
  <c r="Z22" i="22"/>
  <c r="F32" i="22"/>
  <c r="R32" i="22"/>
  <c r="H33" i="22"/>
  <c r="T33" i="22"/>
  <c r="X36" i="22"/>
  <c r="Y35" i="22"/>
  <c r="Q31" i="22"/>
  <c r="Q47" i="22"/>
  <c r="N32" i="22"/>
  <c r="N36" i="22"/>
  <c r="Z36" i="22"/>
  <c r="V37" i="22"/>
  <c r="V33" i="22"/>
  <c r="N48" i="22"/>
  <c r="Z20" i="22"/>
  <c r="Z39" i="24" s="1"/>
  <c r="R31" i="22"/>
  <c r="R35" i="22"/>
  <c r="E33" i="22"/>
  <c r="E45" i="22"/>
  <c r="E37" i="22"/>
  <c r="I43" i="22"/>
  <c r="U43" i="22"/>
  <c r="Q43" i="22"/>
  <c r="L47" i="22"/>
  <c r="H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49" i="22"/>
  <c r="U33" i="22"/>
  <c r="U49" i="22"/>
  <c r="I23" i="22"/>
  <c r="I42" i="24" s="1"/>
  <c r="K24" i="22"/>
  <c r="R43" i="22"/>
  <c r="N44" i="22"/>
  <c r="E49" i="22"/>
  <c r="E31" i="22"/>
  <c r="E47" i="22"/>
  <c r="W23" i="22"/>
  <c r="W42" i="24" s="1"/>
  <c r="W31" i="22"/>
  <c r="W47" i="22"/>
  <c r="T36" i="22"/>
  <c r="T32" i="22"/>
  <c r="P33" i="22"/>
  <c r="O24" i="22"/>
  <c r="P37" i="22"/>
  <c r="Q23" i="22"/>
  <c r="Q42" i="24" s="1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35" i="22"/>
  <c r="M31" i="22"/>
  <c r="M35" i="22"/>
  <c r="M23" i="22"/>
  <c r="M42" i="24" s="1"/>
  <c r="M43" i="22"/>
  <c r="S31" i="22"/>
  <c r="S43" i="22"/>
  <c r="S35" i="22"/>
  <c r="U23" i="22"/>
  <c r="U42" i="24" s="1"/>
  <c r="U24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E42" i="24" s="1"/>
  <c r="W24" i="22"/>
  <c r="W35" i="22"/>
  <c r="M36" i="22"/>
  <c r="O37" i="22"/>
  <c r="Z44" i="22"/>
  <c r="G47" i="22"/>
  <c r="K23" i="22"/>
  <c r="K42" i="24" s="1"/>
  <c r="K31" i="22"/>
  <c r="K47" i="22"/>
  <c r="H32" i="22"/>
  <c r="H36" i="22"/>
  <c r="J37" i="22"/>
  <c r="J33" i="22"/>
  <c r="Q35" i="22"/>
  <c r="W43" i="22"/>
  <c r="L35" i="22"/>
  <c r="L31" i="22"/>
  <c r="I32" i="22"/>
  <c r="I36" i="22"/>
  <c r="U32" i="22"/>
  <c r="U44" i="22"/>
  <c r="U36" i="22"/>
  <c r="Q33" i="22"/>
  <c r="Q45" i="22"/>
  <c r="Q37" i="22"/>
  <c r="F43" i="22"/>
  <c r="P45" i="22"/>
  <c r="O48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N43" i="22"/>
  <c r="T43" i="22"/>
  <c r="J44" i="22"/>
  <c r="P44" i="22"/>
  <c r="V44" i="22"/>
  <c r="F45" i="22"/>
  <c r="L45" i="22"/>
  <c r="R45" i="22"/>
  <c r="X45" i="22"/>
  <c r="U47" i="22"/>
  <c r="E48" i="22"/>
  <c r="K48" i="22"/>
  <c r="Q48" i="22"/>
  <c r="W48" i="22"/>
  <c r="G49" i="22"/>
  <c r="M49" i="22"/>
  <c r="S49" i="22"/>
  <c r="V48" i="22"/>
  <c r="R49" i="22"/>
  <c r="O23" i="22"/>
  <c r="O42" i="24" s="1"/>
  <c r="E24" i="22"/>
  <c r="Q24" i="22"/>
  <c r="S25" i="22"/>
  <c r="Z33" i="19"/>
  <c r="Z20" i="19"/>
  <c r="L32" i="21"/>
  <c r="H35" i="21"/>
  <c r="O37" i="21"/>
  <c r="U31" i="21"/>
  <c r="X32" i="21"/>
  <c r="X36" i="21"/>
  <c r="Y20" i="21"/>
  <c r="F32" i="21"/>
  <c r="H33" i="21"/>
  <c r="I45" i="21"/>
  <c r="O45" i="21"/>
  <c r="U45" i="21"/>
  <c r="K32" i="21"/>
  <c r="T33" i="21"/>
  <c r="N37" i="21"/>
  <c r="P35" i="21"/>
  <c r="S44" i="21"/>
  <c r="Y22" i="21"/>
  <c r="Y37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S36" i="21"/>
  <c r="G33" i="21"/>
  <c r="E35" i="21"/>
  <c r="Q35" i="21"/>
  <c r="J36" i="21"/>
  <c r="V36" i="21"/>
  <c r="E43" i="21"/>
  <c r="G36" i="21"/>
  <c r="Z20" i="21"/>
  <c r="P31" i="21"/>
  <c r="J31" i="21"/>
  <c r="Y21" i="21"/>
  <c r="M33" i="21"/>
  <c r="J35" i="21"/>
  <c r="V35" i="21"/>
  <c r="M36" i="21"/>
  <c r="Q43" i="21"/>
  <c r="S23" i="21"/>
  <c r="V31" i="21"/>
  <c r="K35" i="21"/>
  <c r="W35" i="21"/>
  <c r="P36" i="21"/>
  <c r="W43" i="21"/>
  <c r="R43" i="21"/>
  <c r="F45" i="21"/>
  <c r="R45" i="21"/>
  <c r="H49" i="21"/>
  <c r="N49" i="21"/>
  <c r="T49" i="21"/>
  <c r="Y33" i="21"/>
  <c r="M25" i="21"/>
  <c r="K25" i="21"/>
  <c r="Z37" i="21"/>
  <c r="F47" i="21"/>
  <c r="X47" i="21"/>
  <c r="P49" i="21"/>
  <c r="I23" i="21"/>
  <c r="I30" i="32" s="1"/>
  <c r="I34" i="32" s="1"/>
  <c r="F43" i="21"/>
  <c r="X43" i="21"/>
  <c r="Z44" i="21"/>
  <c r="G47" i="21"/>
  <c r="I48" i="21"/>
  <c r="K49" i="21"/>
  <c r="E23" i="21"/>
  <c r="E30" i="32" s="1"/>
  <c r="E34" i="32" s="1"/>
  <c r="Q23" i="21"/>
  <c r="Q30" i="32" s="1"/>
  <c r="Q34" i="32" s="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P43" i="21"/>
  <c r="V43" i="21"/>
  <c r="F44" i="21"/>
  <c r="L44" i="21"/>
  <c r="R44" i="21"/>
  <c r="X44" i="21"/>
  <c r="H45" i="21"/>
  <c r="N45" i="21"/>
  <c r="T45" i="21"/>
  <c r="E47" i="21"/>
  <c r="Q47" i="21"/>
  <c r="W47" i="21"/>
  <c r="G48" i="21"/>
  <c r="M48" i="21"/>
  <c r="S48" i="21"/>
  <c r="I49" i="21"/>
  <c r="O49" i="21"/>
  <c r="U49" i="21"/>
  <c r="N48" i="21"/>
  <c r="J49" i="21"/>
  <c r="K24" i="21"/>
  <c r="N44" i="21"/>
  <c r="P45" i="21"/>
  <c r="W49" i="21"/>
  <c r="K23" i="21"/>
  <c r="K30" i="32" s="1"/>
  <c r="K34" i="32" s="1"/>
  <c r="W23" i="21"/>
  <c r="W30" i="32" s="1"/>
  <c r="W34" i="32" s="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I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U30" i="32" s="1"/>
  <c r="U34" i="32" s="1"/>
  <c r="L43" i="21"/>
  <c r="H44" i="21"/>
  <c r="J45" i="21"/>
  <c r="M47" i="21"/>
  <c r="Q49" i="21"/>
  <c r="M23" i="21"/>
  <c r="M30" i="32" s="1"/>
  <c r="M34" i="32" s="1"/>
  <c r="O24" i="21"/>
  <c r="Q25" i="21"/>
  <c r="R31" i="21"/>
  <c r="T32" i="21"/>
  <c r="Z32" i="21"/>
  <c r="V33" i="21"/>
  <c r="G35" i="21"/>
  <c r="M35" i="21"/>
  <c r="S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M49" i="21"/>
  <c r="S49" i="21"/>
  <c r="U24" i="21"/>
  <c r="W24" i="21"/>
  <c r="S47" i="21"/>
  <c r="U48" i="21"/>
  <c r="E49" i="21"/>
  <c r="O23" i="21"/>
  <c r="O30" i="32" s="1"/>
  <c r="O34" i="32" s="1"/>
  <c r="E24" i="21"/>
  <c r="Q24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Z20" i="20"/>
  <c r="Y21" i="20"/>
  <c r="Z21" i="20"/>
  <c r="Z40" i="21" s="1"/>
  <c r="Z48" i="21" s="1"/>
  <c r="Y22" i="20"/>
  <c r="I25" i="20" s="1"/>
  <c r="Z22" i="20"/>
  <c r="Z41" i="21" s="1"/>
  <c r="Y35" i="20"/>
  <c r="Y31" i="20"/>
  <c r="Z36" i="20"/>
  <c r="Z32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H47" i="20"/>
  <c r="N47" i="20"/>
  <c r="T47" i="20"/>
  <c r="J48" i="20"/>
  <c r="P48" i="20"/>
  <c r="V48" i="20"/>
  <c r="F49" i="20"/>
  <c r="L49" i="20"/>
  <c r="R49" i="20"/>
  <c r="X49" i="20"/>
  <c r="Y20" i="19"/>
  <c r="Y39" i="20" s="1"/>
  <c r="Y47" i="20" s="1"/>
  <c r="Y22" i="19"/>
  <c r="K25" i="19" s="1"/>
  <c r="Y31" i="19"/>
  <c r="M25" i="19"/>
  <c r="S24" i="19"/>
  <c r="R31" i="19"/>
  <c r="N32" i="19"/>
  <c r="T33" i="19"/>
  <c r="T35" i="19"/>
  <c r="H36" i="19"/>
  <c r="R32" i="19"/>
  <c r="L35" i="19"/>
  <c r="U35" i="19"/>
  <c r="H32" i="19"/>
  <c r="N35" i="19"/>
  <c r="N36" i="19"/>
  <c r="Y21" i="19"/>
  <c r="F31" i="19"/>
  <c r="X31" i="19"/>
  <c r="J32" i="19"/>
  <c r="T32" i="19"/>
  <c r="X33" i="19"/>
  <c r="O35" i="19"/>
  <c r="X35" i="19"/>
  <c r="T36" i="19"/>
  <c r="Y36" i="19"/>
  <c r="Q24" i="19"/>
  <c r="S31" i="19"/>
  <c r="K33" i="19"/>
  <c r="U36" i="19"/>
  <c r="F37" i="19"/>
  <c r="X37" i="19"/>
  <c r="M33" i="19"/>
  <c r="M37" i="19"/>
  <c r="Y33" i="19"/>
  <c r="Y37" i="19"/>
  <c r="G24" i="19"/>
  <c r="L33" i="19"/>
  <c r="H35" i="19"/>
  <c r="O36" i="19"/>
  <c r="V36" i="19"/>
  <c r="Q37" i="19"/>
  <c r="N37" i="19"/>
  <c r="Z37" i="19"/>
  <c r="Y24" i="19"/>
  <c r="G31" i="19"/>
  <c r="U32" i="19"/>
  <c r="F33" i="19"/>
  <c r="N33" i="19"/>
  <c r="I35" i="19"/>
  <c r="P36" i="19"/>
  <c r="J35" i="19"/>
  <c r="P35" i="19"/>
  <c r="V35" i="19"/>
  <c r="F36" i="19"/>
  <c r="L36" i="19"/>
  <c r="R36" i="19"/>
  <c r="X36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Q33" i="19"/>
  <c r="M35" i="19"/>
  <c r="E37" i="19"/>
  <c r="W37" i="19"/>
  <c r="E24" i="19"/>
  <c r="R33" i="19"/>
  <c r="G35" i="19"/>
  <c r="Z21" i="19"/>
  <c r="Z40" i="20" s="1"/>
  <c r="Z44" i="20" s="1"/>
  <c r="G33" i="19"/>
  <c r="G37" i="19"/>
  <c r="S33" i="19"/>
  <c r="S37" i="19"/>
  <c r="M31" i="19"/>
  <c r="T31" i="19"/>
  <c r="H37" i="19"/>
  <c r="T37" i="19"/>
  <c r="W36" i="19"/>
  <c r="R37" i="19"/>
  <c r="I24" i="19"/>
  <c r="U24" i="19"/>
  <c r="Y47" i="21" l="1"/>
  <c r="S34" i="24"/>
  <c r="S42" i="25"/>
  <c r="Z31" i="21"/>
  <c r="Z27" i="32"/>
  <c r="Z39" i="23"/>
  <c r="U46" i="25"/>
  <c r="U42" i="27"/>
  <c r="U46" i="27" s="1"/>
  <c r="X33" i="32"/>
  <c r="X37" i="32"/>
  <c r="G35" i="32"/>
  <c r="G31" i="32"/>
  <c r="H36" i="32"/>
  <c r="H32" i="32"/>
  <c r="Z45" i="27"/>
  <c r="Z49" i="27"/>
  <c r="W37" i="32"/>
  <c r="W33" i="32"/>
  <c r="M32" i="32"/>
  <c r="M36" i="32"/>
  <c r="J33" i="32"/>
  <c r="J37" i="32"/>
  <c r="W42" i="23"/>
  <c r="U35" i="32"/>
  <c r="U31" i="32"/>
  <c r="Y35" i="21"/>
  <c r="S34" i="21"/>
  <c r="S30" i="32"/>
  <c r="S34" i="32" s="1"/>
  <c r="G23" i="21"/>
  <c r="G46" i="21" s="1"/>
  <c r="G25" i="22"/>
  <c r="H47" i="22"/>
  <c r="Z48" i="22"/>
  <c r="Z32" i="22"/>
  <c r="W48" i="23"/>
  <c r="H47" i="23"/>
  <c r="Y37" i="23"/>
  <c r="I47" i="24"/>
  <c r="N47" i="24"/>
  <c r="U44" i="24"/>
  <c r="I45" i="24"/>
  <c r="E48" i="25"/>
  <c r="J43" i="25"/>
  <c r="M44" i="25"/>
  <c r="S47" i="25"/>
  <c r="U45" i="25"/>
  <c r="Y44" i="27"/>
  <c r="Y48" i="27"/>
  <c r="H37" i="32"/>
  <c r="H33" i="32"/>
  <c r="J32" i="32"/>
  <c r="J36" i="32"/>
  <c r="L35" i="32"/>
  <c r="L31" i="32"/>
  <c r="V35" i="32"/>
  <c r="V31" i="32"/>
  <c r="G42" i="23"/>
  <c r="G33" i="32"/>
  <c r="G37" i="32"/>
  <c r="I36" i="32"/>
  <c r="I32" i="32"/>
  <c r="L37" i="32"/>
  <c r="L33" i="32"/>
  <c r="Y43" i="30"/>
  <c r="Y47" i="30"/>
  <c r="U37" i="32"/>
  <c r="U33" i="32"/>
  <c r="W32" i="32"/>
  <c r="W36" i="32"/>
  <c r="O43" i="23"/>
  <c r="S23" i="25"/>
  <c r="S45" i="25"/>
  <c r="H35" i="32"/>
  <c r="H31" i="32"/>
  <c r="Y37" i="22"/>
  <c r="Y41" i="24"/>
  <c r="Y31" i="21"/>
  <c r="Y27" i="32"/>
  <c r="Y39" i="23"/>
  <c r="Y47" i="23" s="1"/>
  <c r="U47" i="25"/>
  <c r="Q23" i="25"/>
  <c r="Q42" i="27" s="1"/>
  <c r="Q46" i="27" s="1"/>
  <c r="G43" i="25"/>
  <c r="Q45" i="25"/>
  <c r="N47" i="25"/>
  <c r="K35" i="32"/>
  <c r="K31" i="32"/>
  <c r="G45" i="21"/>
  <c r="Z48" i="30"/>
  <c r="Z44" i="30"/>
  <c r="S31" i="32"/>
  <c r="S35" i="32"/>
  <c r="R33" i="32"/>
  <c r="R37" i="32"/>
  <c r="J35" i="32"/>
  <c r="J31" i="32"/>
  <c r="S45" i="24"/>
  <c r="Y32" i="23"/>
  <c r="Y40" i="22"/>
  <c r="Y48" i="22" s="1"/>
  <c r="Y49" i="27"/>
  <c r="Y23" i="27"/>
  <c r="Y45" i="27"/>
  <c r="Z49" i="30"/>
  <c r="Z45" i="30"/>
  <c r="X36" i="32"/>
  <c r="X32" i="32"/>
  <c r="K37" i="32"/>
  <c r="K33" i="32"/>
  <c r="G32" i="32"/>
  <c r="G36" i="32"/>
  <c r="I42" i="21"/>
  <c r="R32" i="32"/>
  <c r="R36" i="32"/>
  <c r="O25" i="20"/>
  <c r="Y41" i="21"/>
  <c r="Y45" i="21" s="1"/>
  <c r="Z35" i="21"/>
  <c r="Q25" i="22"/>
  <c r="W25" i="22"/>
  <c r="Y45" i="22"/>
  <c r="Y23" i="22"/>
  <c r="Y42" i="24" s="1"/>
  <c r="N48" i="23"/>
  <c r="Z35" i="20"/>
  <c r="Z39" i="21"/>
  <c r="Z47" i="21" s="1"/>
  <c r="Z33" i="21"/>
  <c r="Z29" i="32"/>
  <c r="Z41" i="23"/>
  <c r="W25" i="21"/>
  <c r="Y29" i="32"/>
  <c r="Y41" i="23"/>
  <c r="G46" i="22"/>
  <c r="G42" i="24"/>
  <c r="Y47" i="22"/>
  <c r="Y39" i="24"/>
  <c r="K48" i="23"/>
  <c r="R45" i="23"/>
  <c r="W25" i="23"/>
  <c r="U25" i="23"/>
  <c r="M25" i="23"/>
  <c r="K48" i="24"/>
  <c r="I44" i="24"/>
  <c r="G34" i="24"/>
  <c r="G42" i="25"/>
  <c r="Y37" i="24"/>
  <c r="Y41" i="25"/>
  <c r="O47" i="25"/>
  <c r="V43" i="25"/>
  <c r="K45" i="25"/>
  <c r="I46" i="25"/>
  <c r="O45" i="25"/>
  <c r="Y46" i="26"/>
  <c r="Y42" i="30"/>
  <c r="I48" i="22"/>
  <c r="T33" i="32"/>
  <c r="T37" i="32"/>
  <c r="V32" i="32"/>
  <c r="V36" i="32"/>
  <c r="X35" i="32"/>
  <c r="X31" i="32"/>
  <c r="F31" i="32"/>
  <c r="F35" i="32"/>
  <c r="F33" i="32"/>
  <c r="F37" i="32"/>
  <c r="Y48" i="30"/>
  <c r="Y44" i="30"/>
  <c r="S37" i="32"/>
  <c r="S33" i="32"/>
  <c r="U32" i="32"/>
  <c r="U36" i="32"/>
  <c r="Q35" i="32"/>
  <c r="Q31" i="32"/>
  <c r="P31" i="32"/>
  <c r="P35" i="32"/>
  <c r="Z44" i="27"/>
  <c r="Z48" i="27"/>
  <c r="M48" i="24"/>
  <c r="O37" i="32"/>
  <c r="O33" i="32"/>
  <c r="Q36" i="32"/>
  <c r="Q32" i="32"/>
  <c r="W35" i="32"/>
  <c r="W31" i="32"/>
  <c r="J47" i="21"/>
  <c r="K44" i="23"/>
  <c r="G42" i="21"/>
  <c r="O42" i="21"/>
  <c r="T31" i="32"/>
  <c r="T35" i="32"/>
  <c r="L36" i="32"/>
  <c r="L32" i="32"/>
  <c r="P33" i="32"/>
  <c r="P37" i="32"/>
  <c r="I42" i="23"/>
  <c r="Y36" i="20"/>
  <c r="Y40" i="21"/>
  <c r="Y48" i="21" s="1"/>
  <c r="Y28" i="32"/>
  <c r="Y40" i="23"/>
  <c r="Y44" i="23" s="1"/>
  <c r="Q25" i="20"/>
  <c r="O44" i="21"/>
  <c r="K25" i="20"/>
  <c r="Z31" i="20"/>
  <c r="Y43" i="20"/>
  <c r="Y39" i="21"/>
  <c r="G25" i="21"/>
  <c r="K47" i="21"/>
  <c r="Y36" i="21"/>
  <c r="Z49" i="21"/>
  <c r="K43" i="21"/>
  <c r="O47" i="22"/>
  <c r="Y33" i="22"/>
  <c r="O25" i="22"/>
  <c r="Y31" i="22"/>
  <c r="Y24" i="22"/>
  <c r="Z41" i="24"/>
  <c r="Y36" i="22"/>
  <c r="Y40" i="24"/>
  <c r="Y44" i="24" s="1"/>
  <c r="S25" i="23"/>
  <c r="Q25" i="23"/>
  <c r="Y36" i="23"/>
  <c r="K25" i="23"/>
  <c r="I25" i="23"/>
  <c r="Y48" i="23"/>
  <c r="Y24" i="23"/>
  <c r="Y49" i="23"/>
  <c r="S49" i="24"/>
  <c r="Y23" i="24"/>
  <c r="Y42" i="25" s="1"/>
  <c r="I25" i="24"/>
  <c r="Y33" i="24"/>
  <c r="Y48" i="24"/>
  <c r="Y40" i="25"/>
  <c r="Y35" i="24"/>
  <c r="Y39" i="25"/>
  <c r="W48" i="25"/>
  <c r="L44" i="25"/>
  <c r="S44" i="25"/>
  <c r="Z47" i="30"/>
  <c r="Z43" i="30"/>
  <c r="S45" i="21"/>
  <c r="Y39" i="27"/>
  <c r="Y23" i="25"/>
  <c r="Y42" i="27" s="1"/>
  <c r="M35" i="32"/>
  <c r="M31" i="32"/>
  <c r="T32" i="32"/>
  <c r="T36" i="32"/>
  <c r="Q33" i="32"/>
  <c r="Q37" i="32"/>
  <c r="U42" i="23"/>
  <c r="U46" i="23" s="1"/>
  <c r="I31" i="32"/>
  <c r="I35" i="32"/>
  <c r="F32" i="32"/>
  <c r="F36" i="32"/>
  <c r="U25" i="20"/>
  <c r="Y23" i="21"/>
  <c r="Y30" i="32" s="1"/>
  <c r="Y34" i="32" s="1"/>
  <c r="Y43" i="21"/>
  <c r="Y32" i="21"/>
  <c r="S34" i="22"/>
  <c r="S42" i="24"/>
  <c r="Z45" i="24"/>
  <c r="Z41" i="25"/>
  <c r="Z45" i="25" s="1"/>
  <c r="Q48" i="25"/>
  <c r="F44" i="25"/>
  <c r="N37" i="32"/>
  <c r="N33" i="32"/>
  <c r="P36" i="32"/>
  <c r="P32" i="32"/>
  <c r="N36" i="32"/>
  <c r="N32" i="32"/>
  <c r="Y45" i="30"/>
  <c r="Y49" i="30"/>
  <c r="Y23" i="30"/>
  <c r="Z43" i="27"/>
  <c r="Z47" i="27"/>
  <c r="M37" i="32"/>
  <c r="M33" i="32"/>
  <c r="O32" i="32"/>
  <c r="O36" i="32"/>
  <c r="E31" i="32"/>
  <c r="E35" i="32"/>
  <c r="I37" i="32"/>
  <c r="I33" i="32"/>
  <c r="K32" i="32"/>
  <c r="K36" i="32"/>
  <c r="O35" i="32"/>
  <c r="O31" i="32"/>
  <c r="Z28" i="32"/>
  <c r="Z40" i="23"/>
  <c r="N35" i="32"/>
  <c r="N31" i="32"/>
  <c r="S36" i="32"/>
  <c r="S32" i="32"/>
  <c r="U42" i="21"/>
  <c r="V33" i="32"/>
  <c r="V37" i="32"/>
  <c r="S46" i="24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I34" i="23"/>
  <c r="I46" i="23"/>
  <c r="K46" i="23"/>
  <c r="K34" i="23"/>
  <c r="Y25" i="23"/>
  <c r="Q34" i="23"/>
  <c r="Q46" i="23"/>
  <c r="E34" i="23"/>
  <c r="E46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34" i="22"/>
  <c r="Z48" i="20"/>
  <c r="Z35" i="19"/>
  <c r="Z39" i="20"/>
  <c r="Z47" i="20" s="1"/>
  <c r="I25" i="19"/>
  <c r="Y41" i="20"/>
  <c r="U25" i="19"/>
  <c r="E25" i="19"/>
  <c r="Z49" i="20"/>
  <c r="G25" i="19"/>
  <c r="Y40" i="20"/>
  <c r="Y48" i="20" s="1"/>
  <c r="Z31" i="19"/>
  <c r="U25" i="21"/>
  <c r="Z45" i="21"/>
  <c r="S25" i="21"/>
  <c r="Y24" i="21"/>
  <c r="Y49" i="21"/>
  <c r="E25" i="21"/>
  <c r="W46" i="21"/>
  <c r="W34" i="21"/>
  <c r="Q34" i="21"/>
  <c r="Q46" i="21"/>
  <c r="O34" i="21"/>
  <c r="O46" i="21"/>
  <c r="K46" i="21"/>
  <c r="K34" i="21"/>
  <c r="E46" i="21"/>
  <c r="E34" i="21"/>
  <c r="M46" i="21"/>
  <c r="M34" i="21"/>
  <c r="U34" i="21"/>
  <c r="U46" i="21"/>
  <c r="I34" i="21"/>
  <c r="I46" i="21"/>
  <c r="G25" i="20"/>
  <c r="Y33" i="20"/>
  <c r="Y49" i="20"/>
  <c r="Y32" i="20"/>
  <c r="S25" i="20"/>
  <c r="W25" i="20"/>
  <c r="M25" i="20"/>
  <c r="Y23" i="20"/>
  <c r="Y34" i="20" s="1"/>
  <c r="E25" i="20"/>
  <c r="Y37" i="20"/>
  <c r="Z45" i="20"/>
  <c r="Z37" i="20"/>
  <c r="Z33" i="20"/>
  <c r="Y24" i="20"/>
  <c r="K34" i="20"/>
  <c r="E34" i="20"/>
  <c r="Q34" i="20"/>
  <c r="W34" i="20"/>
  <c r="Q25" i="19"/>
  <c r="W25" i="19"/>
  <c r="O25" i="19"/>
  <c r="Y32" i="19"/>
  <c r="Z36" i="19"/>
  <c r="Z32" i="19"/>
  <c r="Y44" i="21" l="1"/>
  <c r="Y45" i="23"/>
  <c r="Y23" i="23"/>
  <c r="Y42" i="31"/>
  <c r="Y46" i="31" s="1"/>
  <c r="Y34" i="30"/>
  <c r="Y46" i="30"/>
  <c r="Y47" i="27"/>
  <c r="Y43" i="27"/>
  <c r="Y45" i="25"/>
  <c r="Y49" i="25"/>
  <c r="Z45" i="23"/>
  <c r="Z49" i="23"/>
  <c r="S34" i="25"/>
  <c r="S42" i="27"/>
  <c r="S46" i="27" s="1"/>
  <c r="S46" i="25"/>
  <c r="Z47" i="23"/>
  <c r="Z43" i="23"/>
  <c r="Y42" i="23"/>
  <c r="Y43" i="23"/>
  <c r="Y43" i="24"/>
  <c r="Y47" i="24"/>
  <c r="G34" i="21"/>
  <c r="G30" i="32"/>
  <c r="G34" i="32" s="1"/>
  <c r="Y25" i="20"/>
  <c r="Z48" i="23"/>
  <c r="Z44" i="23"/>
  <c r="Y47" i="25"/>
  <c r="Y43" i="25"/>
  <c r="Z33" i="32"/>
  <c r="Z37" i="32"/>
  <c r="Y42" i="28"/>
  <c r="Y46" i="28" s="1"/>
  <c r="Y46" i="27"/>
  <c r="Y34" i="27"/>
  <c r="Y49" i="24"/>
  <c r="Y45" i="24"/>
  <c r="Z35" i="32"/>
  <c r="Z31" i="32"/>
  <c r="Y37" i="32"/>
  <c r="Y33" i="32"/>
  <c r="Y31" i="32"/>
  <c r="Y35" i="32"/>
  <c r="Y44" i="20"/>
  <c r="Y34" i="21"/>
  <c r="Y42" i="21"/>
  <c r="Y46" i="21" s="1"/>
  <c r="Y25" i="24"/>
  <c r="Z32" i="32"/>
  <c r="Z36" i="32"/>
  <c r="Y36" i="32"/>
  <c r="Y32" i="32"/>
  <c r="Z43" i="21"/>
  <c r="Y25" i="22"/>
  <c r="Y45" i="20"/>
  <c r="Y25" i="19"/>
  <c r="Z43" i="20"/>
  <c r="Y25" i="21"/>
  <c r="Y5" i="9"/>
  <c r="Y42" i="22" l="1"/>
  <c r="Y46" i="22" s="1"/>
  <c r="Y34" i="23"/>
  <c r="Y46" i="23"/>
  <c r="X22" i="17"/>
  <c r="W22" i="17"/>
  <c r="W41" i="19" s="1"/>
  <c r="V22" i="17"/>
  <c r="V41" i="19" s="1"/>
  <c r="U22" i="17"/>
  <c r="U41" i="19" s="1"/>
  <c r="T22" i="17"/>
  <c r="T41" i="19" s="1"/>
  <c r="S22" i="17"/>
  <c r="R22" i="17"/>
  <c r="R41" i="19" s="1"/>
  <c r="Q22" i="17"/>
  <c r="Q41" i="19" s="1"/>
  <c r="P22" i="17"/>
  <c r="P41" i="19" s="1"/>
  <c r="O22" i="17"/>
  <c r="O41" i="19" s="1"/>
  <c r="N22" i="17"/>
  <c r="N41" i="19" s="1"/>
  <c r="M22" i="17"/>
  <c r="M41" i="19" s="1"/>
  <c r="L22" i="17"/>
  <c r="L41" i="19" s="1"/>
  <c r="K22" i="17"/>
  <c r="J22" i="17"/>
  <c r="J41" i="19" s="1"/>
  <c r="I22" i="17"/>
  <c r="I41" i="19" s="1"/>
  <c r="H22" i="17"/>
  <c r="G22" i="17"/>
  <c r="G41" i="19" s="1"/>
  <c r="F22" i="17"/>
  <c r="F41" i="19" s="1"/>
  <c r="E22" i="17"/>
  <c r="E41" i="19" s="1"/>
  <c r="X21" i="17"/>
  <c r="X40" i="19" s="1"/>
  <c r="W21" i="17"/>
  <c r="W40" i="19" s="1"/>
  <c r="V21" i="17"/>
  <c r="U21" i="17"/>
  <c r="U40" i="19" s="1"/>
  <c r="T21" i="17"/>
  <c r="T40" i="19" s="1"/>
  <c r="S21" i="17"/>
  <c r="S40" i="19" s="1"/>
  <c r="R21" i="17"/>
  <c r="R40" i="19" s="1"/>
  <c r="Q21" i="17"/>
  <c r="P21" i="17"/>
  <c r="P40" i="19" s="1"/>
  <c r="O21" i="17"/>
  <c r="O40" i="19" s="1"/>
  <c r="N21" i="17"/>
  <c r="M21" i="17"/>
  <c r="M40" i="19" s="1"/>
  <c r="L21" i="17"/>
  <c r="L40" i="19" s="1"/>
  <c r="K21" i="17"/>
  <c r="K40" i="19" s="1"/>
  <c r="J21" i="17"/>
  <c r="J40" i="19" s="1"/>
  <c r="I21" i="17"/>
  <c r="H21" i="17"/>
  <c r="H40" i="19" s="1"/>
  <c r="G21" i="17"/>
  <c r="G40" i="19" s="1"/>
  <c r="F21" i="17"/>
  <c r="E21" i="17"/>
  <c r="E40" i="19" s="1"/>
  <c r="X20" i="17"/>
  <c r="X39" i="19" s="1"/>
  <c r="W20" i="17"/>
  <c r="V20" i="17"/>
  <c r="V39" i="19" s="1"/>
  <c r="U20" i="17"/>
  <c r="U39" i="19" s="1"/>
  <c r="T20" i="17"/>
  <c r="S20" i="17"/>
  <c r="S39" i="19" s="1"/>
  <c r="R20" i="17"/>
  <c r="R39" i="19" s="1"/>
  <c r="Q20" i="17"/>
  <c r="Q39" i="19" s="1"/>
  <c r="P20" i="17"/>
  <c r="P39" i="19" s="1"/>
  <c r="O20" i="17"/>
  <c r="N20" i="17"/>
  <c r="N39" i="19" s="1"/>
  <c r="M20" i="17"/>
  <c r="M39" i="19" s="1"/>
  <c r="L20" i="17"/>
  <c r="K20" i="17"/>
  <c r="K39" i="19" s="1"/>
  <c r="J20" i="17"/>
  <c r="J39" i="19" s="1"/>
  <c r="I20" i="17"/>
  <c r="I39" i="19" s="1"/>
  <c r="H20" i="17"/>
  <c r="H39" i="19" s="1"/>
  <c r="G20" i="17"/>
  <c r="F20" i="17"/>
  <c r="F39" i="19" s="1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K43" i="19" l="1"/>
  <c r="K47" i="19"/>
  <c r="W35" i="17"/>
  <c r="W39" i="19"/>
  <c r="G45" i="19"/>
  <c r="G42" i="20"/>
  <c r="G46" i="20" s="1"/>
  <c r="G49" i="19"/>
  <c r="G23" i="19"/>
  <c r="S37" i="17"/>
  <c r="S41" i="19"/>
  <c r="J44" i="19"/>
  <c r="J48" i="19"/>
  <c r="N49" i="19"/>
  <c r="N45" i="19"/>
  <c r="M47" i="19"/>
  <c r="M43" i="19"/>
  <c r="S47" i="19"/>
  <c r="S43" i="19"/>
  <c r="E44" i="19"/>
  <c r="E48" i="19"/>
  <c r="K48" i="19"/>
  <c r="K44" i="19"/>
  <c r="Q36" i="17"/>
  <c r="Q40" i="19"/>
  <c r="W48" i="19"/>
  <c r="W44" i="19"/>
  <c r="I42" i="20"/>
  <c r="I46" i="20" s="1"/>
  <c r="I23" i="19"/>
  <c r="I45" i="19"/>
  <c r="I49" i="19"/>
  <c r="O42" i="20"/>
  <c r="O46" i="20" s="1"/>
  <c r="O23" i="19"/>
  <c r="O49" i="19"/>
  <c r="O45" i="19"/>
  <c r="U45" i="19"/>
  <c r="U49" i="19"/>
  <c r="U42" i="20"/>
  <c r="U46" i="20" s="1"/>
  <c r="U23" i="19"/>
  <c r="H43" i="19"/>
  <c r="H47" i="19"/>
  <c r="N47" i="19"/>
  <c r="N43" i="19"/>
  <c r="T31" i="17"/>
  <c r="T39" i="19"/>
  <c r="F32" i="17"/>
  <c r="F40" i="19"/>
  <c r="L48" i="19"/>
  <c r="L44" i="19"/>
  <c r="R48" i="19"/>
  <c r="R44" i="19"/>
  <c r="X44" i="19"/>
  <c r="X48" i="19"/>
  <c r="J45" i="19"/>
  <c r="J49" i="19"/>
  <c r="P45" i="19"/>
  <c r="P49" i="19"/>
  <c r="V45" i="19"/>
  <c r="V49" i="19"/>
  <c r="E39" i="19"/>
  <c r="I36" i="17"/>
  <c r="I40" i="19"/>
  <c r="U48" i="19"/>
  <c r="U44" i="19"/>
  <c r="R47" i="19"/>
  <c r="R43" i="19"/>
  <c r="P44" i="19"/>
  <c r="P48" i="19"/>
  <c r="H33" i="17"/>
  <c r="H41" i="19"/>
  <c r="T49" i="19"/>
  <c r="T45" i="19"/>
  <c r="G35" i="17"/>
  <c r="G39" i="19"/>
  <c r="I47" i="19"/>
  <c r="I43" i="19"/>
  <c r="O35" i="17"/>
  <c r="O39" i="19"/>
  <c r="U43" i="19"/>
  <c r="U47" i="19"/>
  <c r="G44" i="19"/>
  <c r="G48" i="19"/>
  <c r="M48" i="19"/>
  <c r="M44" i="19"/>
  <c r="S44" i="19"/>
  <c r="S48" i="19"/>
  <c r="E23" i="19"/>
  <c r="E49" i="19"/>
  <c r="E45" i="19"/>
  <c r="E42" i="20"/>
  <c r="E46" i="20" s="1"/>
  <c r="K37" i="17"/>
  <c r="K41" i="19"/>
  <c r="Q49" i="19"/>
  <c r="Q45" i="19"/>
  <c r="Q23" i="19"/>
  <c r="Q42" i="20"/>
  <c r="Q46" i="20" s="1"/>
  <c r="W42" i="20"/>
  <c r="W46" i="20" s="1"/>
  <c r="W23" i="19"/>
  <c r="W49" i="19"/>
  <c r="W45" i="19"/>
  <c r="J43" i="19"/>
  <c r="J47" i="19"/>
  <c r="P47" i="19"/>
  <c r="P43" i="19"/>
  <c r="V47" i="19"/>
  <c r="V43" i="19"/>
  <c r="H48" i="19"/>
  <c r="H44" i="19"/>
  <c r="N32" i="17"/>
  <c r="N40" i="19"/>
  <c r="T44" i="19"/>
  <c r="T48" i="19"/>
  <c r="F49" i="19"/>
  <c r="F45" i="19"/>
  <c r="L49" i="19"/>
  <c r="L45" i="19"/>
  <c r="R49" i="19"/>
  <c r="R45" i="19"/>
  <c r="X33" i="17"/>
  <c r="X41" i="19"/>
  <c r="Q47" i="19"/>
  <c r="Q43" i="19"/>
  <c r="O44" i="19"/>
  <c r="O48" i="19"/>
  <c r="L31" i="17"/>
  <c r="L39" i="19"/>
  <c r="M49" i="19"/>
  <c r="M45" i="19"/>
  <c r="M23" i="19"/>
  <c r="M42" i="20"/>
  <c r="M46" i="20" s="1"/>
  <c r="F43" i="19"/>
  <c r="F47" i="19"/>
  <c r="X43" i="19"/>
  <c r="X47" i="19"/>
  <c r="V32" i="17"/>
  <c r="V40" i="19"/>
  <c r="Z20" i="17"/>
  <c r="Z39" i="19" s="1"/>
  <c r="Z21" i="17"/>
  <c r="Z40" i="19" s="1"/>
  <c r="Y21" i="17"/>
  <c r="Y22" i="17"/>
  <c r="Z22" i="17"/>
  <c r="Z41" i="19" s="1"/>
  <c r="S24" i="17"/>
  <c r="Y20" i="17"/>
  <c r="Y39" i="19" s="1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Z47" i="19" l="1"/>
  <c r="Z43" i="19"/>
  <c r="X45" i="19"/>
  <c r="X49" i="19"/>
  <c r="G43" i="19"/>
  <c r="G47" i="19"/>
  <c r="I48" i="19"/>
  <c r="I44" i="19"/>
  <c r="T47" i="19"/>
  <c r="T43" i="19"/>
  <c r="U34" i="19"/>
  <c r="O34" i="19"/>
  <c r="S49" i="19"/>
  <c r="S45" i="19"/>
  <c r="S23" i="19"/>
  <c r="S42" i="20"/>
  <c r="S46" i="20" s="1"/>
  <c r="W43" i="19"/>
  <c r="W47" i="19"/>
  <c r="Y47" i="19"/>
  <c r="Y43" i="19"/>
  <c r="V48" i="19"/>
  <c r="V44" i="19"/>
  <c r="Q34" i="19"/>
  <c r="O47" i="19"/>
  <c r="O43" i="19"/>
  <c r="Z45" i="19"/>
  <c r="Z49" i="19"/>
  <c r="M34" i="19"/>
  <c r="E42" i="19"/>
  <c r="E46" i="19" s="1"/>
  <c r="E43" i="19"/>
  <c r="E47" i="19"/>
  <c r="Q44" i="19"/>
  <c r="Q48" i="19"/>
  <c r="G34" i="19"/>
  <c r="Z48" i="19"/>
  <c r="Z44" i="19"/>
  <c r="L47" i="19"/>
  <c r="L43" i="19"/>
  <c r="S25" i="17"/>
  <c r="Y41" i="19"/>
  <c r="E34" i="19"/>
  <c r="Y32" i="17"/>
  <c r="Y40" i="19"/>
  <c r="N48" i="19"/>
  <c r="N44" i="19"/>
  <c r="W34" i="19"/>
  <c r="K42" i="20"/>
  <c r="K46" i="20" s="1"/>
  <c r="K49" i="19"/>
  <c r="K23" i="19"/>
  <c r="K45" i="19"/>
  <c r="H45" i="19"/>
  <c r="H49" i="19"/>
  <c r="F44" i="19"/>
  <c r="F48" i="19"/>
  <c r="I34" i="19"/>
  <c r="K42" i="19"/>
  <c r="Y35" i="17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X41" i="17" s="1"/>
  <c r="W22" i="9"/>
  <c r="W41" i="17" s="1"/>
  <c r="W42" i="19" s="1"/>
  <c r="W46" i="19" s="1"/>
  <c r="V22" i="9"/>
  <c r="V41" i="17" s="1"/>
  <c r="U22" i="9"/>
  <c r="U41" i="17" s="1"/>
  <c r="U42" i="19" s="1"/>
  <c r="U46" i="19" s="1"/>
  <c r="T22" i="9"/>
  <c r="T41" i="17" s="1"/>
  <c r="S22" i="9"/>
  <c r="S41" i="17" s="1"/>
  <c r="S42" i="19" s="1"/>
  <c r="R22" i="9"/>
  <c r="R41" i="17" s="1"/>
  <c r="Q22" i="9"/>
  <c r="Q41" i="17" s="1"/>
  <c r="Q42" i="19" s="1"/>
  <c r="Q46" i="19" s="1"/>
  <c r="P22" i="9"/>
  <c r="P41" i="17" s="1"/>
  <c r="O22" i="9"/>
  <c r="O41" i="17" s="1"/>
  <c r="O42" i="19" s="1"/>
  <c r="O46" i="19" s="1"/>
  <c r="N22" i="9"/>
  <c r="N41" i="17" s="1"/>
  <c r="M22" i="9"/>
  <c r="M41" i="17" s="1"/>
  <c r="M42" i="19" s="1"/>
  <c r="M46" i="19" s="1"/>
  <c r="L22" i="9"/>
  <c r="L41" i="17" s="1"/>
  <c r="K22" i="9"/>
  <c r="K41" i="17" s="1"/>
  <c r="J22" i="9"/>
  <c r="J41" i="17" s="1"/>
  <c r="I22" i="9"/>
  <c r="I41" i="17" s="1"/>
  <c r="I42" i="19" s="1"/>
  <c r="I46" i="19" s="1"/>
  <c r="H22" i="9"/>
  <c r="H41" i="17" s="1"/>
  <c r="G22" i="9"/>
  <c r="G41" i="17" s="1"/>
  <c r="G42" i="19" s="1"/>
  <c r="G46" i="19" s="1"/>
  <c r="F22" i="9"/>
  <c r="F41" i="17" s="1"/>
  <c r="E22" i="9"/>
  <c r="E41" i="17" s="1"/>
  <c r="E23" i="17" s="1"/>
  <c r="X21" i="9"/>
  <c r="X40" i="17" s="1"/>
  <c r="W21" i="9"/>
  <c r="W40" i="17" s="1"/>
  <c r="V21" i="9"/>
  <c r="V40" i="17" s="1"/>
  <c r="U21" i="9"/>
  <c r="U40" i="17" s="1"/>
  <c r="T21" i="9"/>
  <c r="T40" i="17" s="1"/>
  <c r="S21" i="9"/>
  <c r="S40" i="17" s="1"/>
  <c r="R21" i="9"/>
  <c r="R40" i="17" s="1"/>
  <c r="Q21" i="9"/>
  <c r="Q40" i="17" s="1"/>
  <c r="P21" i="9"/>
  <c r="P40" i="17" s="1"/>
  <c r="O21" i="9"/>
  <c r="O40" i="17" s="1"/>
  <c r="N21" i="9"/>
  <c r="N40" i="17" s="1"/>
  <c r="M21" i="9"/>
  <c r="M40" i="17" s="1"/>
  <c r="L21" i="9"/>
  <c r="L40" i="17" s="1"/>
  <c r="K21" i="9"/>
  <c r="K40" i="17" s="1"/>
  <c r="J21" i="9"/>
  <c r="J40" i="17" s="1"/>
  <c r="I21" i="9"/>
  <c r="I40" i="17" s="1"/>
  <c r="H21" i="9"/>
  <c r="H40" i="17" s="1"/>
  <c r="G21" i="9"/>
  <c r="G40" i="17" s="1"/>
  <c r="F21" i="9"/>
  <c r="F40" i="17" s="1"/>
  <c r="E21" i="9"/>
  <c r="E40" i="17" s="1"/>
  <c r="X20" i="9"/>
  <c r="X39" i="17" s="1"/>
  <c r="W20" i="9"/>
  <c r="W39" i="17" s="1"/>
  <c r="W42" i="17" s="1"/>
  <c r="V20" i="9"/>
  <c r="V39" i="17" s="1"/>
  <c r="U20" i="9"/>
  <c r="U39" i="17" s="1"/>
  <c r="T20" i="9"/>
  <c r="T39" i="17" s="1"/>
  <c r="S20" i="9"/>
  <c r="S39" i="17" s="1"/>
  <c r="R20" i="9"/>
  <c r="R39" i="17" s="1"/>
  <c r="Q20" i="9"/>
  <c r="Q39" i="17" s="1"/>
  <c r="Q42" i="17" s="1"/>
  <c r="P20" i="9"/>
  <c r="P39" i="17" s="1"/>
  <c r="O20" i="9"/>
  <c r="O39" i="17" s="1"/>
  <c r="N20" i="9"/>
  <c r="N39" i="17" s="1"/>
  <c r="M20" i="9"/>
  <c r="M39" i="17" s="1"/>
  <c r="L20" i="9"/>
  <c r="L39" i="17" s="1"/>
  <c r="K20" i="9"/>
  <c r="K39" i="17" s="1"/>
  <c r="K42" i="17" s="1"/>
  <c r="J20" i="9"/>
  <c r="J39" i="17" s="1"/>
  <c r="I20" i="9"/>
  <c r="I39" i="17" s="1"/>
  <c r="H20" i="9"/>
  <c r="H39" i="17" s="1"/>
  <c r="G20" i="9"/>
  <c r="G39" i="17" s="1"/>
  <c r="F20" i="9"/>
  <c r="F39" i="17" s="1"/>
  <c r="E20" i="9"/>
  <c r="E23" i="9" s="1"/>
  <c r="K34" i="19" l="1"/>
  <c r="K46" i="19"/>
  <c r="S34" i="19"/>
  <c r="S46" i="19"/>
  <c r="G42" i="17"/>
  <c r="M42" i="17"/>
  <c r="E42" i="17"/>
  <c r="Y44" i="19"/>
  <c r="Y48" i="19"/>
  <c r="S42" i="17"/>
  <c r="I42" i="17"/>
  <c r="O42" i="17"/>
  <c r="U42" i="17"/>
  <c r="Y49" i="19"/>
  <c r="Y23" i="19"/>
  <c r="Y45" i="19"/>
  <c r="Y42" i="20"/>
  <c r="Y46" i="20" s="1"/>
  <c r="F43" i="17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Y34" i="19" l="1"/>
  <c r="W34" i="17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41" i="17" s="1"/>
  <c r="Z21" i="9"/>
  <c r="Z40" i="17" s="1"/>
  <c r="Z20" i="9"/>
  <c r="Z39" i="17" s="1"/>
  <c r="Y22" i="9"/>
  <c r="Y41" i="17" s="1"/>
  <c r="Y42" i="19" s="1"/>
  <c r="Y46" i="19" s="1"/>
  <c r="Y20" i="9"/>
  <c r="Y39" i="17" s="1"/>
  <c r="Y42" i="17" s="1"/>
  <c r="Y21" i="9"/>
  <c r="Y40" i="17" s="1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<sst xmlns="http://schemas.openxmlformats.org/spreadsheetml/2006/main" count="4676" uniqueCount="117">
  <si>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</si>
  <si>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</si>
  <si>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</si>
  <si>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</si>
  <si>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</si>
  <si>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</si>
  <si>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</si>
  <si>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</si>
  <si>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</si>
  <si>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</si>
  <si>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</si>
  <si>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</si>
  <si>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</si>
  <si>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</si>
  <si>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</si>
  <si>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</si>
  <si>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</si>
  <si>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</si>
  <si>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</si>
  <si>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</si>
  <si>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</si>
  <si>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</si>
  <si>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</si>
  <si>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</si>
  <si>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</si>
  <si>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</si>
  <si>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</si>
  <si>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</si>
  <si>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</si>
  <si>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</si>
  <si>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</si>
  <si>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</si>
  <si>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</si>
  <si>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</si>
  <si>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</si>
  <si>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</si>
  <si>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</si>
  <si>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</si>
  <si>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</si>
  <si>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</si>
  <si>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</si>
  <si>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</si>
  <si>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</si>
  <si>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</si>
  <si>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</si>
  <si>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</si>
  <si>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</si>
  <si>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</si>
  <si>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</si>
  <si>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</si>
  <si>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</si>
  <si>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</si>
  <si>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</si>
  <si>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</si>
  <si>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</si>
  <si>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</si>
  <si>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</si>
  <si>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</si>
  <si>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</si>
  <si>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</si>
  <si>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</si>
  <si>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</si>
  <si>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</si>
  <si>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</si>
  <si>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</si>
  <si>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</si>
  <si>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</si>
  <si>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</si>
  <si>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</si>
  <si>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</si>
  <si>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</si>
  <si>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</si>
  <si>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</si>
  <si>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</si>
  <si>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</si>
  <si>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</si>
  <si>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</si>
  <si>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</si>
  <si>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</si>
  <si>
    <t>令和5年9月</t>
    <phoneticPr fontId="9"/>
  </si>
  <si>
    <t>令和5年10月</t>
    <phoneticPr fontId="9"/>
  </si>
  <si>
    <t>令和5年11月</t>
    <phoneticPr fontId="9"/>
  </si>
  <si>
    <t>令和5年12月</t>
    <phoneticPr fontId="9"/>
  </si>
  <si>
    <t>令和6年1月</t>
    <phoneticPr fontId="9"/>
  </si>
  <si>
    <t>令和6年2月</t>
    <phoneticPr fontId="9"/>
  </si>
  <si>
    <t>令和6年3月</t>
    <phoneticPr fontId="9"/>
  </si>
  <si>
    <t>令和6年4月</t>
    <phoneticPr fontId="9"/>
  </si>
  <si>
    <t>令和6年5月</t>
    <phoneticPr fontId="9"/>
  </si>
  <si>
    <t>令和6年6月</t>
    <phoneticPr fontId="9"/>
  </si>
  <si>
    <t>令和6年7月</t>
    <phoneticPr fontId="9"/>
  </si>
  <si>
    <t>令和6年8月</t>
    <phoneticPr fontId="9"/>
  </si>
  <si>
    <t>令和6年9月</t>
    <phoneticPr fontId="9"/>
  </si>
  <si>
    <t>令和6年10月</t>
    <phoneticPr fontId="9"/>
  </si>
  <si>
    <t>令和6年11月</t>
    <phoneticPr fontId="9"/>
  </si>
  <si>
    <t>令和6年12月</t>
    <phoneticPr fontId="9"/>
  </si>
  <si>
    <t>令和7年1月</t>
    <phoneticPr fontId="9"/>
  </si>
  <si>
    <t>令和7年2月</t>
    <phoneticPr fontId="9"/>
  </si>
  <si>
    <t>令和7年3月</t>
    <phoneticPr fontId="9"/>
  </si>
  <si>
    <t>年計</t>
    <rPh sb="0" eb="1">
      <t>ネン</t>
    </rPh>
    <rPh sb="1" eb="2">
      <t>ケイ</t>
    </rPh>
    <phoneticPr fontId="9"/>
  </si>
  <si>
    <t>農水産</t>
    <rPh sb="0" eb="3">
      <t>ノウスイサン</t>
    </rPh>
    <phoneticPr fontId="9"/>
  </si>
  <si>
    <t>金属</t>
    <rPh sb="0" eb="2">
      <t>キンゾク</t>
    </rPh>
    <phoneticPr fontId="9"/>
  </si>
  <si>
    <t>金属製品機械</t>
    <rPh sb="0" eb="2">
      <t>キンゾク</t>
    </rPh>
    <rPh sb="2" eb="4">
      <t>セイヒン</t>
    </rPh>
    <rPh sb="4" eb="6">
      <t>キカイ</t>
    </rPh>
    <phoneticPr fontId="9"/>
  </si>
  <si>
    <t>窯業品</t>
    <rPh sb="0" eb="2">
      <t>ヨウギョウ</t>
    </rPh>
    <rPh sb="2" eb="3">
      <t>ヒン</t>
    </rPh>
    <phoneticPr fontId="9"/>
  </si>
  <si>
    <t>化学工業品</t>
    <rPh sb="0" eb="2">
      <t>カガク</t>
    </rPh>
    <rPh sb="2" eb="5">
      <t>コウギョウヒン</t>
    </rPh>
    <phoneticPr fontId="9"/>
  </si>
  <si>
    <t>紙　パルプ</t>
    <rPh sb="0" eb="1">
      <t>カミ</t>
    </rPh>
    <phoneticPr fontId="9"/>
  </si>
  <si>
    <t>繊維工業品</t>
    <rPh sb="0" eb="2">
      <t>センイ</t>
    </rPh>
    <rPh sb="2" eb="5">
      <t>コウギョウヒン</t>
    </rPh>
    <phoneticPr fontId="9"/>
  </si>
  <si>
    <t>食糧工業品</t>
    <rPh sb="0" eb="2">
      <t>ショクリョウ</t>
    </rPh>
    <rPh sb="2" eb="5">
      <t>コウギョウヒン</t>
    </rPh>
    <phoneticPr fontId="9"/>
  </si>
  <si>
    <t>雑　工業品</t>
    <rPh sb="0" eb="1">
      <t>ザツ</t>
    </rPh>
    <rPh sb="2" eb="5">
      <t>コウギョウヒン</t>
    </rPh>
    <phoneticPr fontId="9"/>
  </si>
  <si>
    <t>雑品</t>
    <rPh sb="0" eb="2">
      <t>ザッピン</t>
    </rPh>
    <phoneticPr fontId="9"/>
  </si>
  <si>
    <t>入庫</t>
    <rPh sb="0" eb="2">
      <t>ニュウコ</t>
    </rPh>
    <phoneticPr fontId="9"/>
  </si>
  <si>
    <t>出庫</t>
    <rPh sb="0" eb="2">
      <t>シュッコ</t>
    </rPh>
    <phoneticPr fontId="9"/>
  </si>
  <si>
    <t>残高数量</t>
    <rPh sb="0" eb="2">
      <t>ザンダカ</t>
    </rPh>
    <rPh sb="2" eb="4">
      <t>スウリョウ</t>
    </rPh>
    <phoneticPr fontId="9"/>
  </si>
  <si>
    <t>保管金額</t>
    <rPh sb="0" eb="2">
      <t>ホカン</t>
    </rPh>
    <rPh sb="2" eb="4">
      <t>キンガク</t>
    </rPh>
    <phoneticPr fontId="9"/>
  </si>
  <si>
    <t>平均</t>
    <rPh sb="0" eb="2">
      <t>ヘイキン</t>
    </rPh>
    <phoneticPr fontId="9"/>
  </si>
  <si>
    <t>月平均</t>
    <rPh sb="0" eb="1">
      <t>ツキ</t>
    </rPh>
    <rPh sb="1" eb="3">
      <t>ヘイキン</t>
    </rPh>
    <phoneticPr fontId="9"/>
  </si>
  <si>
    <t>年計(仮)</t>
    <rPh sb="0" eb="1">
      <t>ネン</t>
    </rPh>
    <rPh sb="1" eb="2">
      <t>ケイ</t>
    </rPh>
    <rPh sb="3" eb="4">
      <t>カリ</t>
    </rPh>
    <phoneticPr fontId="9"/>
  </si>
  <si>
    <t>令和7年4月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</si>
</sst>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_ "/>
    <numFmt numFmtId="178" formatCode="#,##0.0_ ;[Red]\-#,##0.0\ "/>
    <numFmt numFmtId="179" formatCode="#,##0;&quot;△ &quot;#,##0"/>
    <numFmt numFmtId="180" formatCode="#,##0_ "/>
    <numFmt numFmtId="181" formatCode="#,##0.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2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180" fontId="1" fillId="0" borderId="0" xfId="3" applyNumberFormat="1"/>
    <xf numFmtId="181" fontId="1" fillId="0" borderId="0" xfId="3" applyNumberFormat="1"/>
    <xf numFmtId="0" fontId="1" fillId="0" borderId="0" xfId="3" applyAlignment="1">
      <alignment horizontal="center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3" xfId="3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6" fontId="1" fillId="2" borderId="53" xfId="3" applyNumberFormat="1" applyFill="1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F3C9084-ED7F-4DD0-A6C1-38A102E50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B32A90A-5BF2-42D4-879E-A49497C1FC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B40BCCF-ADF9-412A-BE88-528A91427D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E2BBD87-6A3A-4671-8AE7-BB9C6AFF5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CC446EF-09B5-4C95-BCD7-2CC4853DF6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B34F9E-8B5B-4C36-B9AE-2166889E2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710A84E5-D626-4358-82C7-22DD1A68C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DE43B55-17CB-4BF7-B79E-31CF29203A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73B408-4B6A-4D08-9B0A-C6EE94A36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52E163B-51B7-4DD6-934B-7F081D6D21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D4B70C33-2ACB-4B77-ABDC-3762E9CCA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D426950-BC9D-4822-B62B-6771C62A7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1C6751A-C349-4661-BBE2-5F9E842691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06187C7-CF59-4BB0-9ED1-1C8DD56BC3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B73C656-9E1A-4277-8ED7-9ECCD9964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92F1B4F-C530-4E63-9B3F-936F6ABCC9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C2E767F-6E57-4443-810E-7665524E4B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E79F9D8-D4CF-46BD-809A-51EC12A79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71DA4D8-EA07-4E3E-B5F2-B2916CF143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2947E58-D4A7-4117-8F6C-9B6B19EBE3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7458135D-E72E-46C0-B241-85C10F653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648469B-66E2-4230-9FD7-49BE464B6F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D3986D0-F267-4F79-957D-04E1DC5DB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F90C8FD-BE3A-48E0-A95C-32E8C99FC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022961-D43A-486B-A67C-258F58FDC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96FD9219-AB0F-4C37-B728-C6444750E9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E48C85E-B548-49A5-BD01-0CDFF2BDB4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9F6E91E-F27D-4848-86AB-5B5800262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07745-4F2D-4C3A-9B45-0D288A55EC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691EF32-A416-44E0-B0B4-075E9AFBA9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2D2DAA0-C89B-48C1-A98D-C2D58CC815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4373FAD-8AFB-4000-BDE0-1E03F64C2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99516B-3C8A-4443-84AA-D541FBE63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BC1B0AD-6BD8-40B4-AF4B-DEF43055B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031446B-DB40-4B27-BB6B-124AC33CD4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40CC242-3909-4A8F-8381-F3FB224E67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4E7707B0-4E01-43CC-8FE4-23C9F08D0F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9D3EF14-DB5D-4F17-8E57-9CF2809DA2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02063E-51E5-480F-B677-46641CDE9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7837C38-55CC-424A-9922-EC242FBA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1F58393-5FA5-4A72-9DA0-ADFE35278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11F1DBC-92FA-4BC6-A2CE-94B327925B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4A3B0C7-F4C6-4F3E-9393-960ECC62CC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82FFCD3-ACEE-4E6F-955B-AE9F5059B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BAEF639-4866-4187-A634-0E93F49B9E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7068CBE5-67F7-4705-802D-B7F7E4609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391E0D8-1BDC-4A7D-BDEF-D8C0D1F36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B83A885-2680-4A35-A2F0-9166FA9252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926A3E3-1A2B-4B85-8F2E-42AAA92AFF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52D76F5B-6B01-4697-B3B1-B4CF06E4B9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63E30FB-6489-4E4F-83A8-6D48E754BA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4218650-17CB-4994-84F9-789A4404E6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5CD3BF0-7F03-42BC-86A7-1563F0B2F2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C327262-AAF2-4E49-B8B9-1E1686A6DD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2099BE47-C066-462D-B0B5-122FAFBAB0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18C2D75-DE84-4D8B-88E9-CC7147CC66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B725E39-E8FB-4305-BF21-87180047B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D6F40C4-002F-42D8-BB85-B08BEDC15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479D9B3-3BDD-434D-B698-F6955F8D0C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B03A1C3-E67D-4E99-BC43-8D10F43F9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3560C697-223A-4346-89A0-AC19CC372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0932C67A-10E8-4940-8936-B40B02896D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520002E-C0A1-465C-95BC-43E3A63C75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32ADA7F-D83E-4369-BA89-EDC8EA286E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0618D2C-AF13-439C-8C9D-80CCB17FE4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585D74-C722-483B-8AF6-9DBE6DFB9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58BF99C7-469B-48C3-914F-1E519DE95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451CB88-DB30-4026-86ED-C1DAEBF6D2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F8512B1C-D3E3-4D2C-8AFD-70531D012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992251E-3306-46D0-8CAC-03766E6CE8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2ACA919-84B6-4D80-8D6B-DBA5E468E9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2E05B17-726D-4E35-B869-2B874A0DFF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B881BEB-C017-43B5-88FE-F87BFCBEB2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5E71869-9C4E-4B44-B265-15CA3555C5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BEB15A-181B-4A71-AAEA-26A0278CA5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5ACE7FF-3627-474F-BB16-982BD0EFE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6FBCBCB-2E19-4E40-9FA4-F17FAB52B9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21DE7BC-3E7C-4211-8CA3-B1EA165A61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D580893-9A03-4128-BB7E-CCC181211F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EFF82DB-A9CC-4DF3-B9C8-4F273AE35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70550C9-17AA-4E02-97DE-B643C1918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3CEEEE4-6813-486D-9A8F-3F80E69A4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86C14AA-1448-4D50-B8AC-4D6ABC165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B93EE31-30F8-42C3-9632-B82B755D9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B07220E-B1B7-4CC6-B630-D060411EB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A3D7D1F-D1BE-47E3-8B7B-0AC4EE967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3BCB74E-B299-447D-A570-89943D5582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8D1E702-A9DC-4909-85A6-72A5E7EC08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85AA3D0-EB63-489B-A516-E08461DF5C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0857E1C-B480-4565-BB0F-D5602E340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AD6BC03-943B-4992-B25B-2303BDDE1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F529E29-D285-44A9-934C-20DBD63FD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DB5E53B-E95D-476F-B40D-E7AEC09D10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D6158AE-C227-41C4-9CF1-193233DD1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F9907F0-CB1A-4011-B255-D5192BACC2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C7B3BDE4-D3D8-4D62-992C-5DEFCD4AC6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DD8813-32AB-4439-BFD3-11AE233E47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03E3CBF-8E30-425A-AA5C-DC7BD58D3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F5CB518-CA1F-4F7A-86D0-A5F35630D6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E4F647B-95E6-496E-8C3C-6FDDD08FB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B1AB729-41FA-418A-B713-A36763B99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9E4CC8D-9869-4401-A8A6-80277754A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CEEAEC2-6C72-43E2-AF38-E5667B55B7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3136DB3-147A-433D-8983-1511E533A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18EFD-BC4A-4920-B9F0-14BB2891A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A3084DDF-C93E-4E83-A9B9-6D1CF5C9A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2AA0CFD-3423-44CA-846D-FBFF24E987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B47C5C6-93C2-4602-BA38-D7D940DD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3228AED-A730-499B-A548-DF42A6757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861B4E2-5DDD-4457-8CD7-905199AFB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E3CE38C-8E38-423E-80DA-456DC970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F012BB3-2678-4CE4-9B8F-23C4ADD74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4C8923D-CF7F-4396-9D69-80A64F86EC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BB1B94E-F1D4-42A6-9B93-228FCD6176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1000C68-C9F2-4EC2-867F-6070456D2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55A1DC5A-1FC9-4BF4-B7C0-13850B535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1EF30062-C57D-48DA-9657-955540364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172768-AF1E-4FC3-BCDA-5CD1DE3E8F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809EB21-E134-45EF-9FC8-468C10BE0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2A1CEF9-D232-40F9-A60A-0A43BC412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BF3F228-B096-4814-B69B-E9765955F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39EE7B-02F7-4451-9A51-9036EA73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E60CC5C-0745-4CF6-9336-F365DE399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A6C55F0-CC49-489E-8F5C-E0E2D0020C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3F1AE1B-E305-48A2-BA1E-17487AB83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C202E7F-0D25-4A0B-8948-F5EA0B801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4B0286A-A97D-4CE8-810E-C8ED01250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5948002-9987-444F-96F2-594F73D261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32D25FD-1EBD-4DD7-A317-F374D42C1B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22E6FC5-D534-463A-923D-E3802549E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56E14F4-CA6C-4E5B-9F7C-0BA7A4E697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0AB7628-B630-43C4-80C5-64E5838EB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82821AE9-77D3-41D8-8DD0-A60CA21C1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0CBFBB-3306-4942-8564-8250E1483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AD5BFA88-4DE8-4E67-A02B-5784A0600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7ECF54E-F48E-48FF-BD5B-3F4A2F5604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2202CEA-8C86-4EEE-8345-2C3413C3C6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FB29714-E062-4C84-8190-9E311AFD07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7677539-7700-4142-861A-8D79046595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CCF2B10-0F26-4146-8960-269E12EC5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F49C164-2F45-4965-B474-4CC6D6FE5C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16106CA-60AB-462E-A531-B6B419BAC2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E10825C-43FA-476F-A9E0-CEE031ECAA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8EBE9D4-A7CC-416E-A356-143097F6A8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B32FD11-4662-40D5-B533-133B2889A4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8C6915A-477A-40DE-A9F2-C51F7ECDEC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99BAAC7-3F93-4347-B89B-2A9CA0A03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096B1F0-05FF-42A0-8173-1C61BE3C8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615E4822-6C38-48C6-922D-3D10F4E6F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0BAE76-27B9-4A76-B254-F05125278B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68B098D-A430-444A-93BF-7B59114D8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5438CF-8642-4CD9-BD35-362448E41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2AF6BA22-295E-4A7C-BBEB-2EFCEE5FD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EA5589-B30B-4594-98A9-B5C51C525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E26AA4-CC74-4757-ACDE-B5EA6ECF5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CC8A7AC9-FC65-438A-B375-163DB151C2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39E9DC7-FD43-4037-BA5A-714FA9CECA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ACA455E-2534-4812-81AF-7B11771FD7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031CE43-92B9-4F34-BB0F-D8E0C4498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D22D547-7177-4F44-A9DB-FB9E8344D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E3E6170-9BF1-4C25-9EF3-BB207A68F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61E0CE-16AB-43B8-9A3E-FF3F0DADC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4EFC3B9-27B3-4BC2-AC61-19FF74C1D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82A40F1-0C16-4405-ADE6-0BB2E73775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184320D-E7DC-4B12-BAF7-59414832F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F53D911-7A86-45DF-B58F-AC8F77DF8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1DD941D-AF8D-49D6-B954-3884659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365BACE-AD61-4114-B6CB-06F83CB87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D480653-02B5-4F08-AD53-1E5112FD95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DD6A07-3869-4492-89E7-01D1F7E38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0345633-6E74-4C1A-89A0-2DB3BD9901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55846BB-9BFA-419B-9578-A51ECC76F5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E19715E-67D6-4066-87BE-7FDB1F8FA9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A0AADB8-2C30-4554-8FA3-72BA8DFA1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0109C83-2A84-4D96-B172-4B7AA70C4C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7" name="Line 3">
          <a:extLst>
            <a:ext uri="{FF2B5EF4-FFF2-40B4-BE49-F238E27FC236}">
              <a16:creationId xmlns:a16="http://schemas.microsoft.com/office/drawing/2014/main" id="{89A782DB-0983-45A3-95E3-F17F661C9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A69FFE2E-D402-4431-8D76-282D8C2069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9" name="Line 3">
          <a:extLst>
            <a:ext uri="{FF2B5EF4-FFF2-40B4-BE49-F238E27FC236}">
              <a16:creationId xmlns:a16="http://schemas.microsoft.com/office/drawing/2014/main" id="{1CAC240B-B7DB-422D-97F2-6C03EE4EF2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82C3FE8A-71A5-4DBA-8821-334BF65ABB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14C8945D-E192-4DA6-8EB1-9E8176997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8AE823B4-ED70-48D9-9E29-555B8729CB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3" name="Line 3">
          <a:extLst>
            <a:ext uri="{FF2B5EF4-FFF2-40B4-BE49-F238E27FC236}">
              <a16:creationId xmlns:a16="http://schemas.microsoft.com/office/drawing/2014/main" id="{69394A4D-4C84-4A21-86F4-14D22370D6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C3BA8858-DAF4-44AD-922F-70CC4E638E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5" name="Line 3">
          <a:extLst>
            <a:ext uri="{FF2B5EF4-FFF2-40B4-BE49-F238E27FC236}">
              <a16:creationId xmlns:a16="http://schemas.microsoft.com/office/drawing/2014/main" id="{98451B3C-AAD8-49A1-9666-93C593F462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9F26AB0C-2A10-477A-8C0F-0F0F4BF95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7692823-4BA4-4979-B344-3C4143F5B7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EC811ED-E9CF-4CF7-8DC3-7DF26CF1A6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9" name="Line 3">
          <a:extLst>
            <a:ext uri="{FF2B5EF4-FFF2-40B4-BE49-F238E27FC236}">
              <a16:creationId xmlns:a16="http://schemas.microsoft.com/office/drawing/2014/main" id="{43903E92-4370-498D-A4CB-56E4F5BBB6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3DE62249-45B5-4A58-AAAD-5DC06D9F42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1" name="Line 3">
          <a:extLst>
            <a:ext uri="{FF2B5EF4-FFF2-40B4-BE49-F238E27FC236}">
              <a16:creationId xmlns:a16="http://schemas.microsoft.com/office/drawing/2014/main" id="{8D40D6D7-BD1C-4E02-B124-CD2AC036B3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2" name="Line 1">
          <a:extLst>
            <a:ext uri="{FF2B5EF4-FFF2-40B4-BE49-F238E27FC236}">
              <a16:creationId xmlns:a16="http://schemas.microsoft.com/office/drawing/2014/main" id="{0377BFEC-70CF-4CDF-9A48-57CF04A4B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3E297519-E2FF-464D-92BC-7AF14BB377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229D68F-A086-4631-9742-8EEA74795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5" name="Line 3">
          <a:extLst>
            <a:ext uri="{FF2B5EF4-FFF2-40B4-BE49-F238E27FC236}">
              <a16:creationId xmlns:a16="http://schemas.microsoft.com/office/drawing/2014/main" id="{D82969C4-FCE9-43AA-ABA5-5F8A23F0C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6" name="Line 1">
          <a:extLst>
            <a:ext uri="{FF2B5EF4-FFF2-40B4-BE49-F238E27FC236}">
              <a16:creationId xmlns:a16="http://schemas.microsoft.com/office/drawing/2014/main" id="{8B4701F7-A637-44D4-B323-8BEC99C0ED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7" name="Line 3">
          <a:extLst>
            <a:ext uri="{FF2B5EF4-FFF2-40B4-BE49-F238E27FC236}">
              <a16:creationId xmlns:a16="http://schemas.microsoft.com/office/drawing/2014/main" id="{AE188304-9B71-4CDA-A58C-F647B1660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8" name="Line 1">
          <a:extLst>
            <a:ext uri="{FF2B5EF4-FFF2-40B4-BE49-F238E27FC236}">
              <a16:creationId xmlns:a16="http://schemas.microsoft.com/office/drawing/2014/main" id="{55350534-D561-4855-8077-D3EEA24DB7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D164A18-0BCD-4341-9768-0CFEAF7AF2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54B3086-55DF-4210-AFEB-16BB82F41E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1" name="Line 3">
          <a:extLst>
            <a:ext uri="{FF2B5EF4-FFF2-40B4-BE49-F238E27FC236}">
              <a16:creationId xmlns:a16="http://schemas.microsoft.com/office/drawing/2014/main" id="{B40A0D9C-454B-48FC-81ED-C3B0EB425C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4B321658-7A00-47C1-953D-327193B5B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3" name="Line 3">
          <a:extLst>
            <a:ext uri="{FF2B5EF4-FFF2-40B4-BE49-F238E27FC236}">
              <a16:creationId xmlns:a16="http://schemas.microsoft.com/office/drawing/2014/main" id="{5F1A18B0-61A3-4F0C-AA3E-79E0619B18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DB80E8AC-3BAE-47C9-9103-C14464556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DBB8BD-D033-449B-9CEA-E9C45CACB1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1DEDBE73-835B-4779-AEFB-6EA18523F9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7" name="Line 3">
          <a:extLst>
            <a:ext uri="{FF2B5EF4-FFF2-40B4-BE49-F238E27FC236}">
              <a16:creationId xmlns:a16="http://schemas.microsoft.com/office/drawing/2014/main" id="{62897B95-04CB-496D-87C7-A3480883A6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8" name="Line 1">
          <a:extLst>
            <a:ext uri="{FF2B5EF4-FFF2-40B4-BE49-F238E27FC236}">
              <a16:creationId xmlns:a16="http://schemas.microsoft.com/office/drawing/2014/main" id="{37B5C0D0-2EC4-4290-88E7-0A6DD84328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9" name="Line 3">
          <a:extLst>
            <a:ext uri="{FF2B5EF4-FFF2-40B4-BE49-F238E27FC236}">
              <a16:creationId xmlns:a16="http://schemas.microsoft.com/office/drawing/2014/main" id="{45A236C9-023E-44C9-8151-BD1AE924F3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0" name="Line 1">
          <a:extLst>
            <a:ext uri="{FF2B5EF4-FFF2-40B4-BE49-F238E27FC236}">
              <a16:creationId xmlns:a16="http://schemas.microsoft.com/office/drawing/2014/main" id="{C9C0B44B-6FF3-4C74-BCCD-6798D7305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819A834E-26CC-4FCC-A018-70D9EC565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AFD12A18-3CC1-4A3A-9525-6A7B16A6A5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3" name="Line 3">
          <a:extLst>
            <a:ext uri="{FF2B5EF4-FFF2-40B4-BE49-F238E27FC236}">
              <a16:creationId xmlns:a16="http://schemas.microsoft.com/office/drawing/2014/main" id="{DAF82ECD-1013-468F-BA20-3429364CA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4" name="Line 1">
          <a:extLst>
            <a:ext uri="{FF2B5EF4-FFF2-40B4-BE49-F238E27FC236}">
              <a16:creationId xmlns:a16="http://schemas.microsoft.com/office/drawing/2014/main" id="{73F24FE1-5377-4740-BF27-42C9E0470D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5" name="Line 3">
          <a:extLst>
            <a:ext uri="{FF2B5EF4-FFF2-40B4-BE49-F238E27FC236}">
              <a16:creationId xmlns:a16="http://schemas.microsoft.com/office/drawing/2014/main" id="{721CCFBB-26D0-4B98-8634-94C926807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6" name="Line 1">
          <a:extLst>
            <a:ext uri="{FF2B5EF4-FFF2-40B4-BE49-F238E27FC236}">
              <a16:creationId xmlns:a16="http://schemas.microsoft.com/office/drawing/2014/main" id="{52BD43C1-837E-4A67-8483-B457A70DF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64817C6-F3D0-4F0C-8F80-C33CFAC909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07D41588-7D6A-49FB-9145-30B92E371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9" name="Line 3">
          <a:extLst>
            <a:ext uri="{FF2B5EF4-FFF2-40B4-BE49-F238E27FC236}">
              <a16:creationId xmlns:a16="http://schemas.microsoft.com/office/drawing/2014/main" id="{57376B2B-84CF-404A-AA33-D6E2BDD633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0" name="Line 1">
          <a:extLst>
            <a:ext uri="{FF2B5EF4-FFF2-40B4-BE49-F238E27FC236}">
              <a16:creationId xmlns:a16="http://schemas.microsoft.com/office/drawing/2014/main" id="{0578AD51-B26E-4C2E-BEF8-A7F138B87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1" name="Line 3">
          <a:extLst>
            <a:ext uri="{FF2B5EF4-FFF2-40B4-BE49-F238E27FC236}">
              <a16:creationId xmlns:a16="http://schemas.microsoft.com/office/drawing/2014/main" id="{2F175382-117A-4946-B574-F194D6B457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521C93EA-BBC9-414A-9AD2-E6217BA56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C6FB421-8A7C-4529-9C5E-24BF636D39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367C9AA8-059F-4E63-98A1-AE508E0E7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5" name="Line 3">
          <a:extLst>
            <a:ext uri="{FF2B5EF4-FFF2-40B4-BE49-F238E27FC236}">
              <a16:creationId xmlns:a16="http://schemas.microsoft.com/office/drawing/2014/main" id="{234E89A6-8E2D-4A24-BE2D-D08BEE123A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8556940E-A470-4746-9408-31080C74F6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7" name="Line 3">
          <a:extLst>
            <a:ext uri="{FF2B5EF4-FFF2-40B4-BE49-F238E27FC236}">
              <a16:creationId xmlns:a16="http://schemas.microsoft.com/office/drawing/2014/main" id="{842F7782-2DEA-42F5-A61E-1A9BBD48E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DEF66434-08A5-455D-9DF5-C824FBD32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99DC850E-A8A2-4340-960B-6E704DB73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002BAA7-1607-4827-A5C7-802472736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BD6399D0-85D4-458A-BC90-5E3D391A1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2" name="Line 1">
          <a:extLst>
            <a:ext uri="{FF2B5EF4-FFF2-40B4-BE49-F238E27FC236}">
              <a16:creationId xmlns:a16="http://schemas.microsoft.com/office/drawing/2014/main" id="{5A57A572-AC56-4EBF-969D-B7CE6754BE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3" name="Line 3">
          <a:extLst>
            <a:ext uri="{FF2B5EF4-FFF2-40B4-BE49-F238E27FC236}">
              <a16:creationId xmlns:a16="http://schemas.microsoft.com/office/drawing/2014/main" id="{A7DAE486-2502-461E-AA55-393DC4B3D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4" name="Line 1">
          <a:extLst>
            <a:ext uri="{FF2B5EF4-FFF2-40B4-BE49-F238E27FC236}">
              <a16:creationId xmlns:a16="http://schemas.microsoft.com/office/drawing/2014/main" id="{3E171543-B80D-4F80-8F62-FD0C8D91E2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AC506F4-D156-47C3-B67C-E945A87F87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1DF41FB-0567-4DAA-ACEA-0967E9933A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7" name="Line 3">
          <a:extLst>
            <a:ext uri="{FF2B5EF4-FFF2-40B4-BE49-F238E27FC236}">
              <a16:creationId xmlns:a16="http://schemas.microsoft.com/office/drawing/2014/main" id="{4298AC25-7B6B-49D7-92F1-8D5E4FC2EF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8" name="Line 1">
          <a:extLst>
            <a:ext uri="{FF2B5EF4-FFF2-40B4-BE49-F238E27FC236}">
              <a16:creationId xmlns:a16="http://schemas.microsoft.com/office/drawing/2014/main" id="{83696CA4-5A4C-44C7-92A5-3BA4C30849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9" name="Line 3">
          <a:extLst>
            <a:ext uri="{FF2B5EF4-FFF2-40B4-BE49-F238E27FC236}">
              <a16:creationId xmlns:a16="http://schemas.microsoft.com/office/drawing/2014/main" id="{55A86C66-4EC8-4126-94F0-2933FE1CBF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0" name="Line 1">
          <a:extLst>
            <a:ext uri="{FF2B5EF4-FFF2-40B4-BE49-F238E27FC236}">
              <a16:creationId xmlns:a16="http://schemas.microsoft.com/office/drawing/2014/main" id="{F842AA1D-C4E2-42C3-B92E-57053C8299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7354801-B9E4-4724-BFAE-9D6B5A64D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645850C-DC7C-4A1A-A7DA-AB3389BF1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3" name="Line 3">
          <a:extLst>
            <a:ext uri="{FF2B5EF4-FFF2-40B4-BE49-F238E27FC236}">
              <a16:creationId xmlns:a16="http://schemas.microsoft.com/office/drawing/2014/main" id="{B7339F5A-23BC-403E-B315-308CC2D673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4" name="Line 1">
          <a:extLst>
            <a:ext uri="{FF2B5EF4-FFF2-40B4-BE49-F238E27FC236}">
              <a16:creationId xmlns:a16="http://schemas.microsoft.com/office/drawing/2014/main" id="{A52F4499-9396-457D-9B7A-1ED62E63B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5" name="Line 3">
          <a:extLst>
            <a:ext uri="{FF2B5EF4-FFF2-40B4-BE49-F238E27FC236}">
              <a16:creationId xmlns:a16="http://schemas.microsoft.com/office/drawing/2014/main" id="{6C1B09B3-D3A8-477E-A2C4-A2102C936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6" name="Line 1">
          <a:extLst>
            <a:ext uri="{FF2B5EF4-FFF2-40B4-BE49-F238E27FC236}">
              <a16:creationId xmlns:a16="http://schemas.microsoft.com/office/drawing/2014/main" id="{B87EB405-CB65-4424-89C3-50334ADCA0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7A6933C-09D6-4441-895C-8DD8421BA6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E3ACB0-3CA3-40F5-A3B3-FD456CFB18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9" name="Line 3">
          <a:extLst>
            <a:ext uri="{FF2B5EF4-FFF2-40B4-BE49-F238E27FC236}">
              <a16:creationId xmlns:a16="http://schemas.microsoft.com/office/drawing/2014/main" id="{C3EC340D-58D0-4234-9E4F-DABAB879A6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0" name="Line 1">
          <a:extLst>
            <a:ext uri="{FF2B5EF4-FFF2-40B4-BE49-F238E27FC236}">
              <a16:creationId xmlns:a16="http://schemas.microsoft.com/office/drawing/2014/main" id="{6F52E22E-F8BF-4861-A57F-A0F16E6CB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1" name="Line 3">
          <a:extLst>
            <a:ext uri="{FF2B5EF4-FFF2-40B4-BE49-F238E27FC236}">
              <a16:creationId xmlns:a16="http://schemas.microsoft.com/office/drawing/2014/main" id="{23A10E3F-6229-4A05-9BE0-80D98A6F9D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2" name="Line 1">
          <a:extLst>
            <a:ext uri="{FF2B5EF4-FFF2-40B4-BE49-F238E27FC236}">
              <a16:creationId xmlns:a16="http://schemas.microsoft.com/office/drawing/2014/main" id="{362776A4-9E2E-42F9-B46A-B906B79F39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8778B59-F773-4CCF-9434-03E8FC4C03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5F11254-B3A9-4A33-B354-33D9A40D5A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5" name="Line 3">
          <a:extLst>
            <a:ext uri="{FF2B5EF4-FFF2-40B4-BE49-F238E27FC236}">
              <a16:creationId xmlns:a16="http://schemas.microsoft.com/office/drawing/2014/main" id="{0995B674-CFED-4650-9D5F-FC4813E46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C186107F-7F9C-4B82-8EA7-2E029DBB3A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7" name="Line 3">
          <a:extLst>
            <a:ext uri="{FF2B5EF4-FFF2-40B4-BE49-F238E27FC236}">
              <a16:creationId xmlns:a16="http://schemas.microsoft.com/office/drawing/2014/main" id="{F29429C2-FBFD-4560-AB98-C355F3FAD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B2D7F6E3-E65F-4EEB-BB36-B8C359F55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58CC5-95C1-4459-92C6-285F6C014E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A260F33-8709-4AA0-BC47-38B22CD00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E0EEF48-0901-4C87-9640-C42C2078A1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B651A71-D2A5-4DC6-9A24-9C240D7D89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CAE3948-FFAA-4113-9CCB-517EF7956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4C8415D-C969-4D54-AEBC-DDBFF820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2399831-6D74-415A-A643-EAA341EA1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2CBBD12-ACFC-42E4-B4F4-A6F7588C72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7FC8FF2-9229-4A40-9088-6F673EBD40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2F7EC34-BA07-4484-9DA7-0BF6E953E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5F06618-937D-4BA6-A872-D3162B2F3A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993B8C0-E345-49A0-8209-AAF37BD337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E91A324-1B30-4726-AC2D-8EEA646F69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FE3B35B-DD5C-4DC5-904E-E69D23CC0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686E6CD-FA37-4F04-8830-364449F66B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286BBED-04F4-4C84-AE22-26FC8311A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15E1C-4CA7-4094-B378-604690639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2A6F39D-CCA0-4B30-BF60-220646C21E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43F9304-A69A-409F-82A3-F1A305C746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7864896-C288-439B-B0C3-D425987F6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2E8C3FB-6C02-4A7C-8D1D-27A517B24A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212A712-50E6-4150-8775-26FB6B512D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E526C5E-56B5-484D-9716-74FB1BCBBA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7AC3F17-0070-4F44-BD51-C8F0739CD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26BC200-6069-4A1A-8B2E-68C512104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499BB20-1363-4DD4-BE0E-E69B717C5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01557D2-4175-433E-B794-9D21DB06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E3C387A-8A92-44CF-90FE-0932803142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2485953-9B3D-41FF-AFFC-B4F8E4F22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344964-7EE3-486C-AA5E-94872E130A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4F84B90-8271-4AF8-BBE1-E054182D7A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2C7DBDE-C0EA-4958-BE9D-891A640D67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5D410D2-1C58-42BB-8ED6-B58989D0D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34841DE-46C4-4805-8B1C-B0F4A93347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6904A8C-36D6-46D1-8BA9-1FC6BE81EE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14343B5-5D45-4BF4-8DDE-A9E8046FD3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0462D66-34F2-4F5B-9342-690F0677F1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D587411-74FD-4727-BD08-5D82B81D34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933648E-9A35-4C71-8445-C6983C4771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68DCB12-0832-48B0-985B-855A373287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0E6BD47-7EDE-4928-B220-CFB21E0B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10929F-A660-47B9-A768-138F10260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378D8769-EAA2-423D-996A-6D048EFAD7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DF5BB444-DA77-4E2E-9845-38DD177C5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050755BD-6F7C-469C-800E-6A513D8B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2DA92C6-D4B7-4D30-AA78-F0389B281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210836F4-5D7C-45DC-84C8-B09B5D281D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C4970C0-8888-474B-8400-D7A2ACC05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B1F9413-97CF-4DDB-A542-F03E331D55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AE80099-F82E-494E-A76A-1CED6223EB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52C570C5-6ABF-493C-A49C-3E22CBFA1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E79741-2F4E-4A34-B8E0-B96C7C834B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4D28411-3EE9-4C3C-866D-5FC18AD55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EB61EC7-FA91-44EA-ADD2-E7DF968F25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7611E62-014F-4847-A806-1578CF6D6B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866EBE8F-65AC-45CA-A849-3FC0E35D9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A711FAC-ED27-41C3-86DD-A3885DE97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4B9EF02-365F-4E3B-9C08-2EE9C707AF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CB5355C-F401-4264-B681-443DA788D6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58DF49F-0378-4AC2-942B-D07FFBE9A9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09B1F4-BF61-4D37-A884-70A8E79530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CA12DC92-0A83-43CB-A86F-41E4FFA37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BEB46BA-A8B3-41A9-B594-728294FDB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1E0FDC0-E3F5-4D6B-8245-C2AEC2E5A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CF5F234-DE38-48D7-92F3-BD98094B8B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0591C2A-FF38-40D9-8D24-7E47C1B2E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77A859D7-994B-4918-BB53-65C495C14D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86AA7AC-17C9-4805-8E74-0861A23F41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5E9A66-62FC-4F4D-8205-D97846182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6E497C9-6FDD-4243-B105-F7C7168DD0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CCA22C-5AEF-450B-91F5-3F823C713B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79C79C8-42CD-4041-A041-99EB97B76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7F2A073E-0F0C-46B7-9ACF-B442C9630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0D04985-5E8B-498B-87CF-6C77C35A8B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B0A693B-0A36-46D2-8DFD-3C8B9DCCEC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F8153BA-C6D2-4CCD-A11E-41F5F8EC4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815FEE6-A12E-4D99-A45C-D9553F24D9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DE9FEA-FB15-4239-884B-1232689EA8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536B92B5-7286-4AB2-9DAB-AA339993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2EFE087-DB4F-41E0-BAC8-AC06AFABF7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34A883A-5093-441E-AC29-391D768BC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114C780-57A2-4A0D-ABF0-242849F8A7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7CE9555-F099-43BC-A8EC-0F6E6B53D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AFDFE5B-9A04-4A24-B7C0-11564182A9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0C62AC7-9410-4EEC-9EF5-2B9199370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AEAB591-44E2-4F2A-AC18-C1E8973F6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3CE93503-4DEA-430F-8F0D-3F62191F1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77F8295C-8285-45A0-BCCA-68D91E590A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C8F0C6B-D839-4209-96CE-0868DE08F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12CE6-7E26-4219-AE46-B873293074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635F870-9FFD-40AB-BE6C-7A6C0CAAE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9E6F73B-FFB4-4ACF-AFD6-2F878396E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9036CA1-C7EA-4FF6-8950-5F5A4A097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7BC1E5C-C6A4-4946-A915-FA28784EB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ABFCAFB-969A-4EF1-BD0C-265BC0DA26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721DD7E2-D689-441D-9AD1-BE6541DCC0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3EE657A-5B33-40FF-9E70-865A4264E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9D318E-AC51-4446-94F9-17CE18A60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CCC8741-6425-4716-8DDA-2DBE35D5F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7CE838A-F064-4745-BA69-9CA272D125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E2DFA9E-8725-45E5-8107-3816AEC03F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14A9249-93FE-4D21-B955-089CEA6161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23C747-9131-49EF-819C-3853E6319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3AAD1B9-1833-405B-9814-95FAEB2D44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AE23DDB-2484-4666-B1A8-1930457FDB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F4F8998-25FF-4AB7-8545-C639BFC714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6CEC880-17B0-48D9-98D5-C47D9DFA13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C07DBC8-A62A-4993-9B3A-CB28CF51F6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05D3D6E1-11FA-42DD-9C4D-F041D5850A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D45029B-A8FD-4633-8F0C-C4E302BDA1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E41731F-37FF-4B3F-B9FC-0D02F5F1E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82E31DC1-C6FA-4BCE-AC85-AEB4F25D7E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B6D7306-12F0-4297-B40F-FBE1ABE167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3B987D4-D4AC-4FBA-8CD5-A44C29BA6A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FF478062-3923-40BA-9B21-AA538C71C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DFDE3FE-A895-4E87-860E-7F5791B0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CD4D820-F459-4919-956F-5C738646D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21EBDA1-E5C4-40C7-9CB2-EC45DFB055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51C1614-32C6-4D94-BF20-17A783278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72E4735-1514-4D18-80D5-AC18FD740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D26ACA5-610F-4415-80D7-70A9B36ED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5146F4F-DB0E-4D44-8342-ACFE6EBE4D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84198A5-E3E3-4451-A0E0-4AEBB5F46D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463A7F2-35D2-4D8A-9616-3E9823EC2A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E565296-F57A-459D-B675-220440C16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38FA23B-30BA-4529-8907-FC83F68C7C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4F099BE-9B0B-4F9C-9E81-897F8CE4E9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CE1997F-5401-4201-B131-7F707E0766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BBAD221-6B87-4F84-9FD4-90F6E569F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7EB5340-E72B-4D8A-9C3C-2CAC39D875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0582F6F-EDC9-45D7-96E9-CA70A62F3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D4CF769-8D07-4EE9-90F8-C20420A5A4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8C77F0B-A3DE-45E9-84D4-62B20B43F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CD2176C3-E85E-47D3-B0B7-0271D7EC3D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D147DF0-9F12-490C-AE86-0CCB884824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7B254C6-F1CE-49C9-AD03-84FBC9D19B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0656BA0-6A29-420E-B334-E05DB0CA6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6A85D77-C5AB-4FF0-B2DD-7466D5ECC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6D59315-50E9-4F53-A206-80851B153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E31842E-9457-443B-A0B9-F55F7084C5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C06FE32-6345-4B37-BBAD-4195A2AD9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91E5F40-B658-4FC5-B554-3B47DD9420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F5F87E4-9652-41DB-A191-D4295EFA9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4E43BECD-BE95-44A9-9BE6-0DF36B0940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5A1A530-304F-4056-8EF5-782BAD209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BCFD455-8691-4CA2-B16C-F949579E1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626651C-E5B5-4210-B2BE-D6B915E4B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D65DCB5-801B-44F4-8C04-2F45AA100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494C458-A309-4731-8B8F-83C6E4CAEF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F5973046-9100-4F5F-942F-8064E9BD72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BFA30A1-26C0-4C71-B750-D7555FE414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A401865-85C4-4AEC-868A-4333EDE762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EE001C4-FE6A-4C97-BD83-75468EEDA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C513C3EF-04EE-407B-8667-4286D5E580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8C22C0A-7D16-4F9F-8F2D-BD1547706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E37EE17-3FAD-4EEE-B02F-6AE445D7BE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AB821F1-B60F-45A5-AD7B-9C2F37A57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FC6CF36-330B-4F75-87A9-B04B8480B9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1E841B63-C288-4562-A26C-B03E0A38B9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9DD74A9-8E68-4EAC-B8FB-0AB03DB05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ABD47835-C0FE-4413-AF76-4B6083417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0B9BA62-1CA3-48BB-93CB-ACC9BED6E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F138C93-F85E-4267-BA38-00A95B79F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B1DAE6F-19A0-4931-B2B9-2F94294981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7DBE3B5-BD30-43C9-BA3F-47CB93774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EE223D5-092E-46A7-B00C-852CC2A93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EC1F356-5520-487A-A70B-8A8E6A9801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982AF09-CA24-4FF7-9D00-4D9E4BF8A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A808B1-8AC3-4D05-813A-8C459A4C04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929988A-92C5-45A0-9D2E-B3A5713B60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60BAA74-745F-4584-B204-950A068AA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57B40D-B2F1-4F36-8ECE-856807EC7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39B96C1-3D94-45A9-85FA-678D50746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E4FE480-0B0F-4F5C-ABB2-84AA2B5DA7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3749F2C-ADB9-48A0-B50F-897C948B0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FFB32C-26D1-46A2-9E13-9E848DB61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7" name="Line 3">
          <a:extLst>
            <a:ext uri="{FF2B5EF4-FFF2-40B4-BE49-F238E27FC236}">
              <a16:creationId xmlns:a16="http://schemas.microsoft.com/office/drawing/2014/main" id="{7D6FDC55-151E-4218-B7B6-F6DBCAE3E5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088D8AEF-52AC-400D-90EE-8B82070EBB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9" name="Line 3">
          <a:extLst>
            <a:ext uri="{FF2B5EF4-FFF2-40B4-BE49-F238E27FC236}">
              <a16:creationId xmlns:a16="http://schemas.microsoft.com/office/drawing/2014/main" id="{D2861F39-454F-4629-888A-B0C01D0A37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04003671-A05F-4D05-8267-309977E1DB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8592244-3B6F-45E4-BCB0-A3A0A6A40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4CBDB1CD-3741-4905-BFDA-1D815BF7A4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3" name="Line 3">
          <a:extLst>
            <a:ext uri="{FF2B5EF4-FFF2-40B4-BE49-F238E27FC236}">
              <a16:creationId xmlns:a16="http://schemas.microsoft.com/office/drawing/2014/main" id="{EF4AD8CA-37E4-4F71-8877-6D07C197EF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ACABD7D8-3AB9-49C7-A5FC-6039841D9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5" name="Line 3">
          <a:extLst>
            <a:ext uri="{FF2B5EF4-FFF2-40B4-BE49-F238E27FC236}">
              <a16:creationId xmlns:a16="http://schemas.microsoft.com/office/drawing/2014/main" id="{04961FAA-B9C8-4024-958B-F5FAF75A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5FA2C85B-B798-4915-8AFC-0BDF112E45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93E11AA-9305-45AF-992B-DFD2A5A3A5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0620C05-0F79-4A51-9EC7-D887FE6EE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9" name="Line 3">
          <a:extLst>
            <a:ext uri="{FF2B5EF4-FFF2-40B4-BE49-F238E27FC236}">
              <a16:creationId xmlns:a16="http://schemas.microsoft.com/office/drawing/2014/main" id="{8ADA923C-346C-4823-9145-2A415AFB8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C573A192-286C-472E-A162-B5C5788AE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1" name="Line 3">
          <a:extLst>
            <a:ext uri="{FF2B5EF4-FFF2-40B4-BE49-F238E27FC236}">
              <a16:creationId xmlns:a16="http://schemas.microsoft.com/office/drawing/2014/main" id="{7C60783E-5693-4036-8B54-1DFEDB581A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2" name="Line 1">
          <a:extLst>
            <a:ext uri="{FF2B5EF4-FFF2-40B4-BE49-F238E27FC236}">
              <a16:creationId xmlns:a16="http://schemas.microsoft.com/office/drawing/2014/main" id="{79FAB3EB-A4B8-462E-AB79-7E4EC829AF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B81F27F-324C-4082-A1C9-672F2AA158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8DE6FDA-DBFB-4A78-BA20-214AF09AC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5" name="Line 3">
          <a:extLst>
            <a:ext uri="{FF2B5EF4-FFF2-40B4-BE49-F238E27FC236}">
              <a16:creationId xmlns:a16="http://schemas.microsoft.com/office/drawing/2014/main" id="{24757D3B-8006-40E2-9AF4-D79AB065F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6" name="Line 1">
          <a:extLst>
            <a:ext uri="{FF2B5EF4-FFF2-40B4-BE49-F238E27FC236}">
              <a16:creationId xmlns:a16="http://schemas.microsoft.com/office/drawing/2014/main" id="{0A5917D1-5CBB-4D23-B17C-07E1C18F9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7" name="Line 3">
          <a:extLst>
            <a:ext uri="{FF2B5EF4-FFF2-40B4-BE49-F238E27FC236}">
              <a16:creationId xmlns:a16="http://schemas.microsoft.com/office/drawing/2014/main" id="{4442FCC4-C833-4B8B-917D-68A23B351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8" name="Line 1">
          <a:extLst>
            <a:ext uri="{FF2B5EF4-FFF2-40B4-BE49-F238E27FC236}">
              <a16:creationId xmlns:a16="http://schemas.microsoft.com/office/drawing/2014/main" id="{04A0B151-67E4-4910-A8FE-76B78D5203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3C13D4C-EB5C-46F1-9EA5-BF1F9DAEF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E2CFA9A-095F-4A00-AACC-D07C991B71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1" name="Line 3">
          <a:extLst>
            <a:ext uri="{FF2B5EF4-FFF2-40B4-BE49-F238E27FC236}">
              <a16:creationId xmlns:a16="http://schemas.microsoft.com/office/drawing/2014/main" id="{B30D7C36-897F-4339-9B8C-EF233EA46B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5E614F88-C27A-4961-B9AA-E4FEB0F346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3" name="Line 3">
          <a:extLst>
            <a:ext uri="{FF2B5EF4-FFF2-40B4-BE49-F238E27FC236}">
              <a16:creationId xmlns:a16="http://schemas.microsoft.com/office/drawing/2014/main" id="{C19F7FA4-4482-4D3D-A5E2-E39E22767B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0827760D-AB6E-44EC-A17B-15C0634CD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C95915E-2409-47D4-8687-FC99ACF62D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70563594-78F5-4B28-ADA7-4FE8CA855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7" name="Line 3">
          <a:extLst>
            <a:ext uri="{FF2B5EF4-FFF2-40B4-BE49-F238E27FC236}">
              <a16:creationId xmlns:a16="http://schemas.microsoft.com/office/drawing/2014/main" id="{0C4B0384-4D75-40F8-B52F-1722E6F7E8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8" name="Line 1">
          <a:extLst>
            <a:ext uri="{FF2B5EF4-FFF2-40B4-BE49-F238E27FC236}">
              <a16:creationId xmlns:a16="http://schemas.microsoft.com/office/drawing/2014/main" id="{8B215EFD-A153-4B6C-AF02-B1F4BB932D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9" name="Line 3">
          <a:extLst>
            <a:ext uri="{FF2B5EF4-FFF2-40B4-BE49-F238E27FC236}">
              <a16:creationId xmlns:a16="http://schemas.microsoft.com/office/drawing/2014/main" id="{6EA890C2-5077-47AF-B172-E48ABFE693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0" name="Line 1">
          <a:extLst>
            <a:ext uri="{FF2B5EF4-FFF2-40B4-BE49-F238E27FC236}">
              <a16:creationId xmlns:a16="http://schemas.microsoft.com/office/drawing/2014/main" id="{0AA0DC01-24BF-4262-93F1-6A347EB90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66EA1F7-9A95-40ED-B8F2-380896B5ED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558B920-9332-4C52-8567-DF9B53964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3" name="Line 3">
          <a:extLst>
            <a:ext uri="{FF2B5EF4-FFF2-40B4-BE49-F238E27FC236}">
              <a16:creationId xmlns:a16="http://schemas.microsoft.com/office/drawing/2014/main" id="{7F8C68D5-C5B1-44C9-B494-5E459CC5D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4" name="Line 1">
          <a:extLst>
            <a:ext uri="{FF2B5EF4-FFF2-40B4-BE49-F238E27FC236}">
              <a16:creationId xmlns:a16="http://schemas.microsoft.com/office/drawing/2014/main" id="{A714C3E1-7484-460D-A0D6-D7B2E4E085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5" name="Line 3">
          <a:extLst>
            <a:ext uri="{FF2B5EF4-FFF2-40B4-BE49-F238E27FC236}">
              <a16:creationId xmlns:a16="http://schemas.microsoft.com/office/drawing/2014/main" id="{AA835A37-3273-4EA9-8834-0232F66141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6" name="Line 1">
          <a:extLst>
            <a:ext uri="{FF2B5EF4-FFF2-40B4-BE49-F238E27FC236}">
              <a16:creationId xmlns:a16="http://schemas.microsoft.com/office/drawing/2014/main" id="{180077D1-E723-4711-9BB2-7489B8A650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7287BE1-810D-4A23-A6F7-19FA0CD9D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D0E4357-934F-4AC1-952F-371DFF048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9" name="Line 3">
          <a:extLst>
            <a:ext uri="{FF2B5EF4-FFF2-40B4-BE49-F238E27FC236}">
              <a16:creationId xmlns:a16="http://schemas.microsoft.com/office/drawing/2014/main" id="{8B022A05-6ED5-419F-8610-CE3AF637F6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0" name="Line 1">
          <a:extLst>
            <a:ext uri="{FF2B5EF4-FFF2-40B4-BE49-F238E27FC236}">
              <a16:creationId xmlns:a16="http://schemas.microsoft.com/office/drawing/2014/main" id="{3D723C2D-198C-423E-B739-D36E6F4877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1" name="Line 3">
          <a:extLst>
            <a:ext uri="{FF2B5EF4-FFF2-40B4-BE49-F238E27FC236}">
              <a16:creationId xmlns:a16="http://schemas.microsoft.com/office/drawing/2014/main" id="{CD184DCD-C01F-4B9D-9A50-4A05EFE666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716E6999-03EB-4365-95A0-EEBE31681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3A77318-F024-493D-A3AB-4874F453E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003DD56-11F5-4E85-A610-027797BC0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5" name="Line 3">
          <a:extLst>
            <a:ext uri="{FF2B5EF4-FFF2-40B4-BE49-F238E27FC236}">
              <a16:creationId xmlns:a16="http://schemas.microsoft.com/office/drawing/2014/main" id="{B944B835-6689-4FB6-8993-2530FAD890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847EBFE4-4294-4126-BBA7-EE92ABFB6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7" name="Line 3">
          <a:extLst>
            <a:ext uri="{FF2B5EF4-FFF2-40B4-BE49-F238E27FC236}">
              <a16:creationId xmlns:a16="http://schemas.microsoft.com/office/drawing/2014/main" id="{D12B8356-57E2-44E5-ABE1-3981AD6B8D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B535EF7A-6D74-462C-8063-CCAD7443D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268F992D-F9AE-435E-B712-555AEEC3B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B8AA2900-3457-4339-AE16-566379826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127399BD-2B0B-47D8-93D6-101FB509B4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2" name="Line 1">
          <a:extLst>
            <a:ext uri="{FF2B5EF4-FFF2-40B4-BE49-F238E27FC236}">
              <a16:creationId xmlns:a16="http://schemas.microsoft.com/office/drawing/2014/main" id="{9CA5D166-9096-4C54-B409-8755160123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3" name="Line 3">
          <a:extLst>
            <a:ext uri="{FF2B5EF4-FFF2-40B4-BE49-F238E27FC236}">
              <a16:creationId xmlns:a16="http://schemas.microsoft.com/office/drawing/2014/main" id="{39523901-AA32-41E3-AA36-7EB56FC97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4" name="Line 1">
          <a:extLst>
            <a:ext uri="{FF2B5EF4-FFF2-40B4-BE49-F238E27FC236}">
              <a16:creationId xmlns:a16="http://schemas.microsoft.com/office/drawing/2014/main" id="{8D0786C7-AC7C-4815-A2DF-598BE0BFE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BD706D5-2702-4174-972E-143348E844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5E92A63-A638-4F3D-B39C-D07EBEA01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7" name="Line 3">
          <a:extLst>
            <a:ext uri="{FF2B5EF4-FFF2-40B4-BE49-F238E27FC236}">
              <a16:creationId xmlns:a16="http://schemas.microsoft.com/office/drawing/2014/main" id="{D6A4EF58-9719-4A89-9CD3-E222A5FF8F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8" name="Line 1">
          <a:extLst>
            <a:ext uri="{FF2B5EF4-FFF2-40B4-BE49-F238E27FC236}">
              <a16:creationId xmlns:a16="http://schemas.microsoft.com/office/drawing/2014/main" id="{D5A5173F-05B4-4E11-8AD5-9202D95CBB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9" name="Line 3">
          <a:extLst>
            <a:ext uri="{FF2B5EF4-FFF2-40B4-BE49-F238E27FC236}">
              <a16:creationId xmlns:a16="http://schemas.microsoft.com/office/drawing/2014/main" id="{1E062B30-B0A8-422D-BEBD-5057A3C029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0" name="Line 1">
          <a:extLst>
            <a:ext uri="{FF2B5EF4-FFF2-40B4-BE49-F238E27FC236}">
              <a16:creationId xmlns:a16="http://schemas.microsoft.com/office/drawing/2014/main" id="{503A39A0-B241-4F94-8086-2B7DACAE1C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0DDCD5C6-93BD-47A9-BA75-F69D43E8E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FDDCE4-A9C6-45B6-A627-9190CBCFE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3" name="Line 3">
          <a:extLst>
            <a:ext uri="{FF2B5EF4-FFF2-40B4-BE49-F238E27FC236}">
              <a16:creationId xmlns:a16="http://schemas.microsoft.com/office/drawing/2014/main" id="{1B7E5DE3-D60A-44FA-954D-34B625AA4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4" name="Line 1">
          <a:extLst>
            <a:ext uri="{FF2B5EF4-FFF2-40B4-BE49-F238E27FC236}">
              <a16:creationId xmlns:a16="http://schemas.microsoft.com/office/drawing/2014/main" id="{2BCCDB95-4866-4BC3-A9A1-D06A52C5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5" name="Line 3">
          <a:extLst>
            <a:ext uri="{FF2B5EF4-FFF2-40B4-BE49-F238E27FC236}">
              <a16:creationId xmlns:a16="http://schemas.microsoft.com/office/drawing/2014/main" id="{23448AD8-E07F-43E3-A732-21B26DCE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6" name="Line 1">
          <a:extLst>
            <a:ext uri="{FF2B5EF4-FFF2-40B4-BE49-F238E27FC236}">
              <a16:creationId xmlns:a16="http://schemas.microsoft.com/office/drawing/2014/main" id="{833D761B-3633-4483-91D3-908E0E0714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EB5C512-8D72-4C4F-AD5C-A70D5BB05A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C20F293-B73B-426E-9586-E39116C557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9" name="Line 3">
          <a:extLst>
            <a:ext uri="{FF2B5EF4-FFF2-40B4-BE49-F238E27FC236}">
              <a16:creationId xmlns:a16="http://schemas.microsoft.com/office/drawing/2014/main" id="{602A8495-7032-4CB8-9A39-67C9E932DC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0" name="Line 1">
          <a:extLst>
            <a:ext uri="{FF2B5EF4-FFF2-40B4-BE49-F238E27FC236}">
              <a16:creationId xmlns:a16="http://schemas.microsoft.com/office/drawing/2014/main" id="{36CA4274-EF6A-4984-B654-CEA8959E08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1" name="Line 3">
          <a:extLst>
            <a:ext uri="{FF2B5EF4-FFF2-40B4-BE49-F238E27FC236}">
              <a16:creationId xmlns:a16="http://schemas.microsoft.com/office/drawing/2014/main" id="{CEAA7D3E-962E-4A5E-9BDB-C74AE7C509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2" name="Line 1">
          <a:extLst>
            <a:ext uri="{FF2B5EF4-FFF2-40B4-BE49-F238E27FC236}">
              <a16:creationId xmlns:a16="http://schemas.microsoft.com/office/drawing/2014/main" id="{571167C5-05AB-4789-B399-4551AF244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E21E411-92C0-47B3-8627-3742D49DB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1935FDB-1205-4547-8995-BE1D3F0CA3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5" name="Line 3">
          <a:extLst>
            <a:ext uri="{FF2B5EF4-FFF2-40B4-BE49-F238E27FC236}">
              <a16:creationId xmlns:a16="http://schemas.microsoft.com/office/drawing/2014/main" id="{A3276C7F-225D-4160-A608-F8FB83287F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E0E7777B-4E93-4421-85CE-A5EC9713A0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7" name="Line 3">
          <a:extLst>
            <a:ext uri="{FF2B5EF4-FFF2-40B4-BE49-F238E27FC236}">
              <a16:creationId xmlns:a16="http://schemas.microsoft.com/office/drawing/2014/main" id="{B20FBA82-A57B-4F09-B622-F89DB42A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FD1A745F-8324-4440-9451-F972AA44A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90D2ED6-66C5-4D84-BE4B-FAA56E5438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FA3D080-1B61-4E49-B102-5DCC92DA1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98FE11-9D9B-4009-8861-9635649A59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D4A6E20-F0C6-40B8-8F85-3381F9FCE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AF6822F-8AF6-487B-8841-52867E0E9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C0D3684-1F36-4156-BF0C-47E155A504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DDE305B-F6B6-4C52-A4FA-2C7FC61F8B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CABD8B6-1EB0-422B-90C1-EE3FFED78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D963BB9-EF6E-4D9E-ACAC-B527D5738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3360D0E-007C-4BA3-A2AB-5FED27004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AC35562-4C5D-422A-AFCC-5E8F0173C3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AFE0AA2-FD2A-4DD9-A932-6C066F1C1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E3E9FD8E-2DA3-42DB-BDA4-2B902A4F64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4A21A45-FC0F-4A9D-B24E-D14A3F9696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EFBA6DCA-4B60-4397-B696-46782334C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9A32706-FD4C-4A2F-BDD2-EC780CF69C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E2261D-7A2F-476D-A1B6-D80CEFAD96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5F44AAD-7356-4FD8-B909-0747DA758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47AC0809-957E-4530-BF8B-8E53F78993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D96A959-3688-42B1-96C1-732CDF545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202F67F-4BB9-47B8-BF20-3C79AC6439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734BAA8C-2EC5-4AE8-BDF7-38D74B8D4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B109F85-0DDF-4519-957A-E1DBF62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79E022A-E49C-4B56-8584-9FAC55F0BD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FB4E330-7710-48BE-8FF2-313C336528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079C305-100B-46E5-B697-1C45F921D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AC30F7F-9453-448E-B6BB-4DAB53C10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FF40F5-E57C-4BEB-853C-49719F0D39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67D1E8-0B0F-4629-80D8-E688D5174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E4FAE1D-76FA-4569-99D5-686339C13F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5EB24AE-2302-4556-9281-7065D02D79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C3B2D40-0515-43CF-960E-C8385C79BA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3A21AA81-46D4-493F-97AF-E10E759170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B3653D8-85B0-4BF9-9A3E-2C7F328C4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E2FA074-0039-4943-A9F3-E2414A432F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4D18543-9B55-44E1-9E93-87695AA9D4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E8A14C3-6889-4691-BFD7-034DF74178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5A8B55D-AB12-4A97-A9D8-92573E991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C1A88E7-3D95-40AF-8251-1DC87E600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17B8BD1-3023-40E2-90C0-F20B397A9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2C9A7E1-8E2D-44A2-BB00-FA4EA07AA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FED8790-B970-42B7-831C-940D03315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F41486C-48EA-4295-9456-1DAA241F32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CCBDD53-EA03-482A-9AA5-152CA30D1C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BC19053-B2B1-486F-BB5F-EF8B6B6FA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457143F-3754-45AF-ACA0-8116C5865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595B9BC-1FBB-41A8-8A83-E62687B0DB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B21DB7E-F3C5-46B5-B29A-51D0804593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A09184-9419-48EA-A4D4-2B10F4A522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1EA0950E-3F2C-483A-80E8-524F1DED46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D035E46-1EA2-4DDE-AD6D-88CDF3B60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7A741E6-E64D-4045-A448-827EDFC27C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B352119-3C5F-4E64-96F0-C5C13629A5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3119CE0-93D6-41BE-8210-9EE5CB72F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364BCBB-4D33-4B62-A9CE-86B5DB9983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64A33D3-16EE-4A48-9381-576AB54C1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069A43B-041A-4AA2-879C-736538BC7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11F46BC-7BCD-4D30-A6FD-137F9BADF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6061C7B-31AB-4606-B36A-E88495D472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C3397FD-95B4-41D6-A9E4-6D61F059B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1E9F12B-A1ED-499E-A09C-627BD7B7DF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9B39E98-BBA8-4DD5-9DB2-DE11022EA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5BDED27-AF20-446B-B60C-5ABAD0B6B2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9653789-4CFF-4698-A898-79FF2452D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E7C4937-1592-450C-A4DA-0C7F3FD5AA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28CEC2D6-70D4-420E-B63F-458171D8E0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5B1517B-F9BF-4D6F-80E8-65A1450A4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DE84CFE-EBD4-478D-8B57-6C7AF32B4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AB85B7B-95E2-424C-AE58-A02E53C09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00B07DF-4034-4F3C-8105-7294F9CBA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F49D425-FD61-410B-8104-F44D8EFA1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22EC0796-4B7A-495A-9546-E792BA56F8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73728CF8-D74D-4FCB-9F7C-9EB703221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5A6F537-2DE6-4652-A401-9F044DD0A8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DE33B66-F755-4E92-9BA6-A5A32949A8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7DD82E49-A62B-437B-9F1D-D1F08B0A59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6982E37-803C-47CD-85FF-EE9A177D8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A7D8887-4C2E-4B01-B726-E1D11CD191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E350211-1426-4C69-822D-913A51059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A17A9347-515F-436D-9087-7FFB7E9B2F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DCF58B-AB8D-4E55-917C-4B5D23743E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B0F6FFE-A506-4989-9D02-83898A9C3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1C149D3-DC6F-4D53-89CD-7194C689DA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23A1B2D7-B3A0-40C6-979F-92F7A75DB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546C99B-34BC-49BE-8967-D001A1932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C477345-D2F0-441F-86A4-CC1D8BF4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CA02E78-DD57-47E6-98AB-E02090FF9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94EA343-2254-4735-9109-800775B68B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82DE67D1-1BFF-474B-B5E9-13AA830259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9395956-4BA5-4026-9FAC-766D47F0E0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1B8F1A7-A4D6-464B-A547-46F79DB05B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E4366E3-7870-4461-88C5-2C1148F90F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72FE724-7E19-4E12-8B55-A400FCF324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9C08D6C-F50F-498B-9D08-518E93493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9D5FE8E-32E7-4C26-8A86-8F9B4F1CE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8CE4758-48F1-494A-9C84-29AAAC2D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BF9A305-B489-4534-A92F-A40292967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3CA8CE7-3C5A-413E-B578-E41420CC9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BE9548E-0AE3-4848-90A9-AA7D67FB50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256DC-B219-4644-ADED-6464A003D8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7636386-C143-4D5A-AD7E-65095842F8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4CBF6F3-9CED-4EB3-BC3E-5767D1EE3F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0FA9BFF-995F-4A8F-B332-EA69088A7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93E37C61-B129-4A61-972E-5E8C831D12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5B00D6A-67CB-4D86-AD2A-010A123AD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977F5BB-99E1-4273-9B82-BE25942E7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5BBB955A-4895-4E7D-A7FD-75B3494AB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CAECEFB-C8E1-48E9-8FFB-3CDFEC37B9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BC5EA7B6-020F-42DC-BCA6-61F5C767FF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B3E6069-1A1A-478A-9DDB-0B257E70D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0BB5FE56-BE77-4018-BA68-01AB927F38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2D25E5-1921-49DA-BEC1-EC7B5168A3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9EA1417-3120-44AC-AB70-0549981CA9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2C33B42-2EFB-430C-A49A-D2D7AF4E5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950F83F8-2D61-4F8B-939F-9AE24B69C6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38A1CFF-DFCF-4B7A-834E-8A008DE3C0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C176F5F-0183-4199-88F5-1C1490C7A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B9EE018-1373-477F-855F-2C910849A8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346D62B-8B4D-4638-A68E-C9A5A70803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2E31DCE-C765-41F9-8044-0790B2A2C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E91CCEA-C78B-4AB0-882E-9CFFEBDB5C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EFCBB47-7857-4DAE-8F92-D553624705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0855306-AA62-44B1-B354-ED68BF36DF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FE22EB-8A75-412C-A7FC-AA4B92CFAE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0678B2F-871F-47D7-8549-2C46EF5BE2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9FA9A98-0758-40BD-9FD9-421F2CE8A7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0045533-D11C-4793-A412-15EF1318E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EADBDE-0E27-4856-832F-050900B8E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5F87A99-FFD0-4CD9-9F9F-6B95B35EA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97DD3C-FA96-4A14-AFBD-B97662809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245696B-A66F-41CC-80F0-EEF652BAA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DCBE208-25E1-426A-8059-747C509E1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6EFA158-9586-44C3-8A51-C3E31BAE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D06D22D-6E90-43A1-B8B3-3822FC2BC7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2185580-BCD0-4159-99D4-E3D3DED10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FFC602-19F4-49A8-AE94-CD81139F0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42AE7FD-2803-4232-B2D6-9522CCC018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4D375E14-080C-4C9E-93A2-D57BFB036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B2EEF7C6-5759-45C9-B40B-2B98A5F2A6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B056022-784F-43C1-A443-F1A9357AA2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2ED928B-2627-4A71-8CE4-437EF0DEF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600F5E2-84A6-4CAE-B4DF-C169326AA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1B8DBC-AC70-463A-B561-5260AA9647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8B511DD-F81F-4A84-B157-377360BAFC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45B672A-7040-4103-890A-C8CDCF4C41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7D179B1-D292-4F00-8F12-BDFB22CA9A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4FB4291-2610-402C-B87C-F7BEF0F67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C4648A0-E48A-40FD-B0F0-690E05A6E1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5A98B32-E892-4896-99BD-B13D6AB1A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4C21945-C395-400F-AF38-6AFB24F3A2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DB79D5F-0B66-4AC4-8EFA-9214EBBE6D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BBA60D7-6DEB-4408-9CE6-F274CD5AA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B2AE86-94F9-4407-AA0E-6AC456C6B0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57EDCC-E933-4280-94EA-9D11AB4B2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8F3F44E-F94B-45C9-88D4-B14CA4C02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080A11-7304-4F77-9626-382066209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7AB62D9-38F0-4853-AA31-79CDEC9BB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9BD2C5-0F17-4002-B785-44D6C2FEB2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D5E9FDD-5723-4884-AAE5-D330CEEF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8F24BE0-3AA2-415A-9DB6-93577B27A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F67B9EB-B021-4995-BF1B-F279DA75E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1B0236D-304B-49F3-9C0D-042C8E380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E049A0D-B210-466A-89AD-A70F6B275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7DC669-B4CB-40FA-93D2-23AC046C4C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036D6C2-0941-456C-8436-74A458820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75B366A-867F-4C6F-89C2-D6C92E5B9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6444D3E-017C-4242-847D-8818BDF953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37839AE-1570-416E-B32B-2E26C82FEC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8B5481-2134-4FD0-8E37-2107B9C6C1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4DB962CC-F81B-47D2-B875-8DC62ABCCC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0BA7584-ED5A-4A6E-9C2F-AB035D667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55AC3C4-FBDD-4341-8255-DBD9B4C7DD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92D2BBF-02E4-40AB-8BFB-E667F82DE2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C6D5F8A-53DD-4F56-9EB2-B63321AA1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1722B37-18BF-4E88-BF2A-42F35D1DE6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668FE04-9AB3-4E4B-BD92-3B55B09846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7141B04-468C-40CA-9140-2CFA594B7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D0302BB-7E14-4850-A521-531FA90E96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288D532-F117-4C48-A0D2-469E3524D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8B583DE-06CB-4800-B550-FEB77B3260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6B77FD9-AB32-42E9-B151-B1A70D95E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0361F2F-F1D6-440E-A477-3B8AA8EC96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300B4D3-0E3A-49F7-84CA-87D41B1D0F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A95BE1D-5A8D-437D-AEDC-DCB0D8995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1435222-87EC-411D-94D1-AE4B9F223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F476F950-BD72-45A7-96AF-137B6E760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D0A172D-2129-4720-8CD4-0B6B4ED67F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D182A0A-F27D-497A-9936-654D37D2E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78CD13C7-7B62-479D-995C-903F90279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2228EBB-AF29-4592-A849-A050A9A1B4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C48B877-BFE0-4F16-BE33-9A19A0C2C1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5CA7792-0D06-42DF-8082-51750089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11479AB-8F53-44A0-9403-82FADB6044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736064A2-4EDA-4845-AE03-A9CBC6EA0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061A340B-29D2-4A4B-BEF8-D22F104B4A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3F4863D-5ECD-4E9D-875C-7683A5DF6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0061860-B437-4087-A580-4877093511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52992DC-3E57-42C1-AEF7-3389EDAC67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BAAECF0-C691-4ADB-BC7F-FEFDFDB854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CD1035F-43FC-4AAC-A94F-CFF7C16408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4A85E4E-DE53-4FFF-B608-6F5A2F3F5C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D1348B4-D3BE-4F37-9D45-90DBA969C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2615E9C-0CED-46D0-89C1-4E0B8C33A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7DB2572-9496-4D5C-B4D8-3AE71E871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4CA057-3B89-418B-AD71-183CF034B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2AA1CA1F-1381-4FB9-8E7A-01000185E3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DF8E25F-89FB-4CA0-981E-57A9F87C4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19CEDBA-3750-4997-9B24-56FFE25585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745389D-20CE-428C-BE89-6D090B9888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91A3B82-643C-4640-B198-4C467B5215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6145B19-6DD1-47E6-92BC-50A0D213BB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10F4111-FFBE-42BA-BC05-FF4539459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C15E941-F583-4CD1-AC09-E85855534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AF1C080-6B10-4B4B-8429-C6649F5B06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400212E8-2AF6-4FBE-B733-94A43EE9B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F3C40C1-A411-4D13-8B4A-0C49498326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33A0F0E-0595-4F8F-B244-25E0DF49B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1D30AD-FDD3-4FE2-B05B-1B97A9271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43A1A7B-61D1-43C7-8127-ED56E86B1E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9235710-7BAB-438A-885D-7EE57EAAC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09897981-44C7-48D2-9171-50F22907C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9C996457-F27A-49CF-B4EE-9C53E21B6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6432393-3C22-4A5F-9CC8-0EC093CF6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A8ADB2F-FA1C-453E-A060-9DF154DF9E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4B2F358-3A3C-4DAA-9F7E-4EF9C3F7C8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B218BEF-FF2C-413D-A065-F8E7003405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28CD2DF-8F25-46A9-B396-E6994674B6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AE756834-A276-4354-B17C-FE755041B1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ADEE789-17EF-46E2-8C76-42EC9FC2B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8B77773-519B-49A0-857B-92BD1809D9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FCBC8F9-557E-4599-9572-A062FF666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075052DC-D4BC-4ACC-8546-31E6C0BEB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25A63BB-94CE-4736-9027-C3435669F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F5D2BAB-0F46-4D8F-B56E-0ADB217E33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FC68D9C-BE61-4130-81F8-22C1F63FFA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D0D610C-3537-4C7B-ABE5-FABFC48A33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3B053C1-B44A-4B5B-A8F5-DFE49577F0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D0245E0-D725-4DA7-96D9-3210D8E92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0C275E1-02BD-4905-8959-312B328DE4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C64F1C70-0318-49D1-B84D-50632AC79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DAD01E4-35C3-41AE-BB0A-34CA566C20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DDD7E64-36C9-4772-97DD-B73D29BDE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D4797A1-1F87-471C-AF9C-D253AEE4DB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5938139C-C2D4-4754-B5E6-19601B94D1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020463A-ECCB-4A6B-B22E-DBDBBBD1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406AF06-857E-4E8A-9B7C-E078B1737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CA95950-69B7-498D-AD53-3B0DB5C5D5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08B1F6D-DEC8-4B90-8FB7-DD69886FD9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97519A9-42D9-4D5E-913A-5A21406118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BBA2CBF1-65EE-4844-908F-7BDA1B7F11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26A8832-D5E2-4745-89FE-1642B3A5B7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99295BA-1B18-4B89-8B93-BE038F7943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C020CBD-B76A-41A6-ACE1-6D28C386C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A843440-9B78-4627-9260-5AF18F4F0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5D9D0B9-6655-45D2-8F4D-9DAD83EBA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BB8DCAD-E365-4A6F-8862-0030FCFB7A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B6F4BD2-5739-4F2F-ACD0-DE464F0C4F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78CE960-AE54-4CDA-89F5-3F18D2310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40BA23D-5610-4BF0-8DAD-46C0140C0B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B41D80-907B-4DA8-B3BC-E095EDB7B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D80ABFC-761D-4346-A1D0-23FB7FE7DB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9D5857-4D7C-4FAF-8021-8CB709D3C8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0542226-29EF-4E40-91B1-659356A1C6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B2FD806-9ED9-42E1-B4E4-F903455D9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3E5DA62-BE48-487C-91B9-9512BCFEBB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153567F-01C4-4355-8052-B20DD78557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C841C4-9457-4C4E-B191-4CAC8F475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984AA8DE-351F-4C40-9E25-813E7405C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08BB7C1-71F1-4C56-80EE-3A3331EED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D680752A-06F3-4978-8945-932E6DD9A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6CBF0901-DF89-4454-9311-4CDD33AD2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B51D3C3-65E3-41C0-8593-F99EA8F9A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44C1B23-5F74-4640-9424-056E00F54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A28086B-2A05-4095-9684-64447C20F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FC34996-AA46-46C2-90D6-5C5D8984EE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BB52787-F7B6-4844-B02E-5345C219E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41F995D-2A9F-4313-83C1-F4CB83D32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27990A-88B5-4E81-97D6-ECF738D36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B2E4134-F528-4DF5-9151-AF8218DC16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8973AFE-BF1C-44D3-BFE9-DACB1B4FD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FB0D7D2-27FD-4DD7-BD6D-9A17B75D8A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7810EF3-AB9C-46B5-AC86-837A1D1424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3D7D0C9-6700-4BE1-B5A5-38BA37A7D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1C611344-E7E6-4458-BBDF-93C583B850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4F9B3F1-6C64-43A8-AC07-A1F95B9111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95A72C0-8BE6-49FC-B694-69A186C868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F28737DE-B084-4B49-9E89-F063595BD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45F6DC3-9B75-47EC-A7A7-1BAAE80745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6A87C36-C411-4839-884C-965E8982B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619994F3-C66D-4103-8331-BA5A22131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90A9AD3-F62F-4284-83E7-88AD80F27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0EF5758-6886-4DA1-9E42-53F5F3E36C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F0FC30D-6328-43B2-9C8D-A36269ECF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99009E6-9B72-4248-ADBF-3F600A6AE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FBD0E9E-2032-4C6F-9D7D-A4DC176C8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541D07B-862F-43D5-9ED1-782A3FC8DB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066AE36-9B68-4F95-BC56-16153D5FF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299ED0B-6835-4ED0-8596-629237DC80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855E5012-2FEC-4795-B225-FCCD451ECF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E576F18-DE38-4ABB-B6D2-3256F0830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EC74417-8768-45EE-9656-6AE452631C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0108FB5-7DAC-4960-BF78-0AB3FE26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A087B59-E293-4EC5-82DE-B73BE2142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44BADE49-A439-46C1-BF0D-33298945A5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ADAB280-BC02-447E-B4A6-495E13C58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09EB088-0FE6-4A74-A2CE-6C48F1EBD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E28B451-D7E8-49EE-A07E-943054F271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37ADBC-10C2-4F5F-85A2-A445C8406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7AEDD05-A9B8-4F92-BD10-87BE12EEF7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A05EEBB-615F-4822-B23A-181CD59939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FEA7D950-574D-40A2-996D-6606A4336E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025B3966-5A89-4974-B839-A757ED2779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06D0A1E2-5C43-4840-8ED2-48BB37FB4E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571EFC1-78C7-450D-87F6-21B36D0D6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F094980-B199-4911-83C7-A759E54472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EF08E00-A744-4100-A86A-0794A131B9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EA1FE7-BCE9-41FE-B260-1C2577DC8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91A0BEB-5B35-4505-BA07-1204E08DF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B3CACF1F-B831-4B46-B5DD-701768816B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D5E4237-B757-482C-B1B6-E2E72894A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003D65C-8B58-4CBC-8987-CF60F1CB5F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2106E2A-2B3C-49EF-829A-D1B6BC2DC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B23A61D-EF7A-45DE-BA8E-99F64D0A2D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F304749-7690-41C6-9C04-A55BE2EE66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F5B1B1E-7509-42D7-9F80-97D1A96B9D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5AF1F17-5549-4BEE-86D0-E450EDBB61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D960096-C11E-45AC-AD3B-EDC7A5E460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A7F409-D246-454C-A9D3-27226D000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6314515-539B-45C8-AE56-54459BCA7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FC73782-EDD4-455B-894A-51ABE0A6D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5E9A2C9-79DD-4E52-B327-DEB17EC8F5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57378B-B188-4FAB-B2E0-C2532E615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A37D4F6-2CFC-4400-A8A7-A16B2B2183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D3A470C-38D1-49CF-A1CE-AA27EC5F44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3F27EDC-36AF-4824-86B3-0D9CDC6F6D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2F03F20-4ABB-4943-97D2-D6380138D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BF32925-4A20-4896-A067-DF46350DE6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838F9B0-5E0E-42A0-8C21-21119A6EBE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B4CF7F6D-FC5D-4A60-878B-2EA8DE63D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C2D6D57-18D9-411D-881F-3D1885CCD1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A9CAA5E-5AAA-4664-B6B0-91CC2A6630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7AFD5C9-34A7-4C2D-BFB5-CA0FDF9EA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5340C46-431B-4A56-9B39-509CC7854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DE7D2AF-93CC-4AC3-96FB-1A5E8DECB4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55E4DF2-0AC7-4D2D-B766-B1CE050142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8A818A9-11E3-43BD-B5E7-F28C00DBBC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250ED1D-72E7-4F41-A07F-83485A9A0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32F2B16-6965-412C-819E-2D9B992B9B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CF1F326F-DF09-4DC2-85EC-3CAF361803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1D42510-D6A7-4CE1-9D82-B41001070C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92BB9C3-DDD0-4CBF-AC85-342C01D2B9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B88ED97-1CEE-407E-88BF-A48FB67E4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468F6D96-C770-41A0-97FE-761784DF0C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C0EF4F-893D-46EE-9F79-9CD1AE619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E28192E-D048-4AF4-9417-5DDDE9586C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2D7DA2B-907C-4CD3-B2B6-EE99178D52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E8C0962-6F40-4853-8F4A-FB42439CF7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CE73A1C-1897-4130-967F-1E038D77A0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D2BE06-EE68-4603-83F0-401BE5FDE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9FEC09B-DF4C-4071-B2B6-AACF7839A1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A85B88-4879-4080-A20A-53DF109EAA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29B537C-959D-43A1-880D-81AA49334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37B95E9-DD96-4B15-9D83-C160CAD308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66728D11-507F-4F3D-9DB9-AAB7A52DB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AA5A511F-46BC-4447-84C9-D8FA39F6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E8933E8-9282-44FB-BB82-2382E4D7E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9B04B23C-BA35-4663-B4B6-66ACD1A3F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4BA1C87-C508-4C06-8DCF-697A665D59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AF90FA9-5E18-4F0D-9F0E-10F622B4DA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35ED1138-0530-4518-8FB0-648A2611A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CB18DB5-0DB0-4C8B-A478-0FA3C2D3A5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9F7F2D3-E82E-4E8F-A611-E0130B87B2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C964953-13F6-44C5-8AA3-AC1B0C78A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5269580-FF6B-4FD7-BC66-D27963E46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E91BB84-DEA7-439F-9E0A-1F24B9AB30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E7A988-996D-4980-9564-12964896D4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5F3B356-380D-4B3B-A790-811D9F3756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F6E2E83-ED93-4037-985B-271DA78DC7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AEDB6E0-2048-460D-B554-B17CB6B82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8CC94D4-FBE6-4E8B-B296-3659850FBE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F42BDFE-593F-4830-9482-85366958F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3889CB0-EA1D-4378-A6C5-3055A8E81C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CA70C0C-FA35-4036-86A3-9D12C57CC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1AB8457-3AAE-4CFE-AC8D-F091E1EA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4C566E3-E30E-4889-8470-EAB3330CA9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E3D938F9-6991-4740-9C90-7255090265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5601C65-823D-42CB-9B76-06110B9D3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848A4BA-AA2F-49E5-AA4A-19299B32DD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A8347B0-5852-49B5-B708-76FAEC3030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D95581D7-27BF-41FF-AFBB-C928DE11D2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E8FCBE88-A329-497A-8088-25DBE3A99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535703E-BF4B-4490-8CD3-2A04254C2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07CBDE-9F90-4F9A-8AE1-E337B5ED1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43C93C0-36A3-41AD-912B-DA3BAC46E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DD7AB1B-54F0-412D-AE84-FF2B8EB121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ADEB981-8B60-4181-9296-FF91CB4B1B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5093786-FF79-4D16-A1CD-F11DA0039F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B6F8542-2C2A-464E-A73A-393862B509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FDAA3A91-F016-4182-9D9C-D17FFD7780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A1D5AAF-31E6-404A-AB5F-8D07971A9C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9DAC0C5-CDFA-4AB1-A1B3-A9FE10577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122A58A-01B7-4F24-8BCF-24A5F056A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322E39-FB5D-4688-8260-C6C5EB4AE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D5FFBDA-6F97-47AF-AB51-FB8CD9D9D2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FE9D9D3-2E27-4D5F-8C20-B137087809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48A6528-B8D7-4899-A97F-5D9D7E759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F20DC7-AF60-4CCC-8497-67F6A2E0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8B1A578-7467-4108-8322-2B96CADD28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4DCF03A-52AA-4C88-8320-89228C532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41A01AF-8091-46D4-A363-11A40720CC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7607DF37-9E11-4EF5-BE1E-6C0ADD4203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C947CC4-9F96-492A-AA7A-49E178837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50ECB45-6C7F-4A69-868C-A0160FDCE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ED0165A-ED56-410F-AE6C-BF97E235D6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290D01C-084A-44BC-92F8-524C05FF2D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5595708-48A5-4503-B7D8-B25D8BF54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4297CA1-C57F-466C-A20F-ACFF03A6A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85ED41A-2FAC-416D-81D3-E1C9C4A8C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30B86C37-7A03-46F2-BC09-13E8CFE34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064D64D-53FD-48E5-A68D-90941C884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D4B285D-083C-4F22-95E4-F916681FA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B1467B07-1C33-4763-9537-158F6266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71D5470-6D2B-42AB-BEAF-69E4960A26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2D7E144E-D453-4A6B-9820-BABB4C99CA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3B1667-0A8E-421B-9B88-6DF572E00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07B0B07-F2F8-4EDE-9D2B-14865D2E7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5FA51BA-B4F9-4D9F-A961-9C42E97048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030F21E-4EFE-4A39-8D32-E8635CEEFB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C3A2FCD-C560-498D-88C6-DC7A638D25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D4CA6C7-EDF5-4B6D-B2EE-34B5E5B8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FCD1B15-F21D-42FD-9BFC-6A3E8B823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AF0BEF-1334-4B78-A92E-B3D57A171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5D87758-8E5B-4439-9201-0EAA51265A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4E2A60C-2E2B-488E-BEBF-D64870FE2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0CB4008-25DA-4D26-BF1A-5428EA9875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73D126EF-0575-4A99-BE99-E7699A7E4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F224AE-2882-4CAE-BFC8-6BD061B50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5D63A2F-9B08-41CA-A606-3119A3B1D0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E6AE610B-1C17-4DC4-8C62-CEE78B2AC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1324E6D3-BC09-4488-AB80-FB42B0AE2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DA294E7-0581-4C72-B14D-B893FF6797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FD09B1B-4A43-417F-83A5-A9C3118F7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BA1D2E1-21FE-4B36-868E-D47F5A45C6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94C228D-771B-4425-83A4-B401DC5FD1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F6DC3F8-FAA9-4B7E-8315-5BC3E1E8FF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FB05BE-1D76-4B59-80D6-901FCAEC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31AA2C2-16D8-4868-B01E-0E235E2AD4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674F0BB-CB20-4390-893F-C4ACDBF8C1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ECA349C-2A5D-41B5-9887-0536E5CCE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203932D-6D18-4456-9997-C8AB030BA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5614CC2-D581-41F4-84D5-BF70655D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9A8297B1-01CA-47ED-BB42-16B1E2AD5D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2BC4F950-C927-4955-AB2F-0FB972AD2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A3ACD13-9E87-490B-8168-0A9F244C23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A9538E-5CC1-49B4-B2EA-64D21CC77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39A6A33-A940-439D-8358-F5C7397D9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FF4F9D4-6F6F-475C-9956-F27AD8B79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E7FEC56-C0D6-4894-811E-99B8187E3A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06C93C1-51A6-443C-97F8-48645DC965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B5DC47F-7E1C-4114-BFF1-B6F3B81D1B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BAF6288-4CB2-4A44-9EC6-A59D0A3AF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BD9899F-5F03-4A09-B95A-A4A810D0C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B87B126-6724-490C-AF0D-7969DA5507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C0300E3-DCBC-4CD2-8D3A-95B7FD7DAD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FD471F4-BB35-457D-8DFA-DF84981062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AFD21E6-2E75-43C6-A13B-A5A36932E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1C18333-D9BB-43B3-8D93-23FBE454A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5ABBDEE-94B5-474C-A328-7B0E7EF1E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3132EE4-3D54-4699-B4E7-2248A42F0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662E36-63DB-43A6-88AB-DAEEE69FC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532BA6E-518E-4492-BEF6-7ECCBDEB7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F3A3BE5B-A951-46B2-A4B4-4D62EB680B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E5A38EE-F99E-4878-AB49-27BCFA5325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1D1E3AA-445F-4E0B-8154-6D6F84350B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3DFB05E9-D568-4D62-BAB9-0EB918210B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EBB2B58-741D-4587-870A-C49AAEBF4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FAA142-FF0B-4C82-9730-43D0762A76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6B82786-91DE-45DC-B043-BF312A7727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E796769-205F-434E-A970-899735B10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3047CF3-33E4-4075-BE9B-26706E237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8E13B63-4E00-4225-8DE7-3EAC0B5DA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A18522E-E2EF-41E7-9E09-334AD2790A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D42BD7D-99E8-4533-8009-67496E830B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47586594-A341-4342-AB22-2317FDED7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FE5E33-D04F-4C8B-A5FF-FC3F704CD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5EF70EE-6322-4E34-8594-2E1CD048A5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19A3C85-0961-4699-AC0C-D161C99474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C55023-8C87-4063-97FA-7AA83336B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7073398-DFFE-4138-B4AC-291BEC35DB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67665D3-D8C6-4BC5-A029-649B3FD1C2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2F0009C5-6046-4D59-9C82-FB8259557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6319088-6AF4-4E9D-B267-D9A7BF4217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458A713-1D1E-4C92-9655-13F6D4337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81BEEDDE-0B59-48EC-8617-3946A306A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1BC0EDF-AD36-4314-9675-31D62C42D7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B926210-B603-4D5D-ABAD-03D84B994D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76FEE0-D955-4F6C-A8CD-7BC5E2616C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2A71A77-3831-4562-88B2-45D3B5894E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CFF6937-F040-4898-B085-F685A7D3FA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F5CDB1A-F580-4DAB-A04F-AC83931D9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DF3B17E-F3C9-4E48-8D1C-5C9B3DF9C6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0B261B9-8EE3-4761-8DCD-F6BBD0F3FD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8CD8287-ECA6-4C08-8844-339BCB7A32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B7CF256-109E-4489-B5EF-7E7582BB1D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6076C5-694C-4F60-8B30-8D6F5820F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2F35257-A462-4DAA-8020-99DF13208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15F386-0EE6-41E7-9961-F8F4FFD4A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BB05082F-0815-4263-83A5-0877FCD1A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5039C709-F52B-488B-BD5D-547D37ED48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EDC6A995-09A2-4DF1-8BA5-2A3358329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21BA20-78E3-4F16-AFA2-1AEA281A8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AB181EB-4D78-4273-B6B4-16AC278BA5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BFAF02D-C088-41D5-91CB-324B2A25FA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3759CB5-6523-43B1-833A-987C572FC7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8D573A-DD1C-446E-BD6A-41D315287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14A6139-34A9-4BA6-9715-2E369056B3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4F571F9-1F4C-40B1-BF52-1A72B332F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EBA58CE-B6B2-4F2F-9814-1CA80A28F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B4E9D27-C6AF-4188-8D82-CD660E7275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CBE8DE9-B118-4DB0-B363-A7083B9EB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381D608-4BB1-47B6-B388-0EC2E92FB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0295309-5726-4B39-BF7A-7B79468378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A180B2E-4A3A-4E34-842B-E8598BF5C8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E9022D3-57F4-44B8-8A4A-586EDD896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B54527B-C719-4554-9664-20EC4878BE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1209756-67F7-4B2F-A502-9D13CD625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2DA1C0A-EB68-42AD-9DF9-16D4098E16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A9947B2-F377-4BE1-A809-A7C86BFDF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B001F99-B3DB-46DE-A5F7-C3CCB58D0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CA7D34A6-A90E-43AE-A458-7A80BBE639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AFDD61D-D33A-474E-93C8-71D8FD35D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19F0FCC-EFB0-4F60-9525-0C721EC5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E666449-A716-44F8-A011-788DB6F2D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6D8E3F5-30C3-4A04-99C9-E8D14DE945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96CF766-F6CE-4789-BEED-BD65A8A9A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FFB2257-2CCD-47C2-B7B3-5BAB50547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EA7762CA-1247-4CF2-B043-808C2F7A6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3A0250BB-D7D6-44B8-A2BD-41E68F15A6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AF330F9-4CFE-431B-9D3E-5AFD8BB793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315BF42-5420-494C-B588-92C45982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D4FF383-17B6-49F5-94DA-17E8875C1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97C6EDF-3B2C-4A37-8D89-333890E15C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4ED34D-E8FB-43E4-8D82-8DEFA662E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BAEDF60-3B51-4F11-9342-8CCC25B2F0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E3DEED4-17FF-48DE-909A-E0CD6AEDA0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0134C38-B4CA-42AC-9A33-5DF7385862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61DC2FD-2E01-40E3-A688-A0F5A2262E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49AA10-0B7B-405E-8640-8A3B75EB5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CCA2EA-3646-4A6E-9E6D-A9DDFBEDE1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04BDF9-CDB5-4522-B76A-0102B3456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DA54941-BF1A-49BC-BF9E-B7E9FB1DEC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66B2A24-A7E2-42B1-9FC1-635B30A033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047E61E-F04A-4F27-B478-05BE9B6482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E5398C1-7F65-4051-817B-17EEC034B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A5F770F-2B53-4427-9468-AAD0400213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0092187-D0EF-4DB3-AE71-9BAA281420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36879FA-5893-4465-8EE6-D65C813F6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1A68EF0-B03F-4645-86B5-CF5D85960A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FC37FEEA-49EA-49E3-9B9B-7CB180A4A3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C1C73C3-CE95-4906-BC7B-70E8A27D45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96A80A-7A29-4672-8CC3-6ABB24EA85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84C20F2-1142-41A6-AB30-8A20776656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44075CA-6808-4C94-8E0F-F124675E1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D883194-5407-4911-8D12-A9789F7B2B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E7C9C6A0-95D4-4ABB-82ED-DA46388BCC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50FA35A-745A-4E20-9E3E-9781D85156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4881943-6B06-45C2-8B1A-F9387153F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078C762-914C-4189-B96F-B10CAFAB88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73C7865-9035-44F5-A80A-AC5365BA20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AF5E284-186C-41CE-8911-24A9A5B1F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AED028-FC47-46D1-ACDC-C627ECA0A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0634E33-D113-495E-8EE6-21AA609D0F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69965EE-C0CE-4942-AFF6-A431138E42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749B5DC-12BE-48FF-801A-FE7B68AA9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FC46E7D7-6382-4D6F-9F2A-2D59FD25D4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8BF2D9-8BE9-43ED-873C-2F677FCB2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518C52F9-13E3-4D6E-AFF4-D3C4A9AB17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5E839E4-8D58-49D9-808D-D4D70CCFD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B42F59FC-3594-4372-8DB8-D3C40CBC5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31D3AA3-AD5E-409C-9E7B-5C58030491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710F528-3267-40FC-A072-06A5236562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D994E52-4849-458C-973B-B92BE2049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0B3C052-E94D-4BC1-8D4E-C9D8FAE51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7EA895-4658-4A2D-8950-D14988E4D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188CC27-459B-46A4-AD50-C53D751F68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9776B6F-8C71-40D2-97F1-B51AE8E922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EF9B70-66BF-4E66-B6F3-4E6DA65FB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7570674-A9C6-4524-822F-8ACFFC16E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2901558-84D6-4FEE-98BC-6C68ABA131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9705D1-6CE7-481D-88E4-60120FC93A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48263B8-4827-41F4-BB7E-8F74F3292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8EBA6DE-9824-4DED-80BD-C5BE40D40E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9E5C328-9C0B-4E00-B433-9EF880B3F3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C08754D-C3CB-4383-844B-923F4BA28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8BEE353-1F07-4C84-B9B4-8F3A84623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593B8AB-BAA4-4758-83E6-FF852B9E56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F88F25-319D-4FB8-AA7F-53192A599D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63A1861E-7C43-4C8E-9C16-227733452F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2F01FB3-55AE-4A72-AF20-C4C3B5F798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BA35E6-72AF-4AAC-A54C-3FB132C7D0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75B6300-8144-4331-B69D-F3291EB21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F83CB6C4-C618-46D4-BE5D-0613DFB73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C5FBA1E-20F9-4B9A-B34D-DFE6E48D9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566FEAD-1250-4952-8EC3-31BE0A3CB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7BAA0096-2B5E-450E-BBD4-C3D19C2A6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11BC3D9-2C76-4498-B7E2-DBF566AFE0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904911E-E22B-4C26-AE89-CE2283D771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1B75D4C-B0A0-4582-A558-7C707D50B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80FC715-43F9-4E8E-9582-A91B29166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9B55C93-E0D2-4B7B-BFE2-FFDB117C31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7433D81-E0C5-496A-BEBF-E01BFFA52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55752DDD-009F-4534-AB8A-E87511AF19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36D9CAB-31AD-4D88-B51B-FA5AE62885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3720CAD-ADE1-4D84-BB14-F5EA3FC6C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3F5D0B4-E148-4A1D-BA56-B99ED49B55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B26385-3952-4A7B-AF28-AB24AE402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F5169F0-E15B-448D-B001-57EC77387A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60A697C-5441-46F3-BCEB-62623730E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431E01D-FD94-40A3-A7A2-757D6509F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A9C1178-4CAF-4079-8C72-F05B474D69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5B8508D-1F28-4FD7-9B98-603F57D0F6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E47F44DD-2327-4466-BF4D-20F1697BE0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F6F7B5-D120-4A65-9708-AB328A3D0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6DD06CD-1118-473A-B6BA-698304277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48011E3B-2BFF-4587-AE6E-E76FE4167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047980B-04A9-4CF0-B376-FC269A0A47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08935B25-5D69-4943-A32D-152850F06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8C614CD-376C-4A5D-943F-C2A9571E8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236AFBE-E1D5-4D07-9A60-9F2A0146E2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1B8882-1FB2-48E0-9015-1EFC872656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25C199D-B6B1-45D2-A50A-06E050758F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CB33C70-DE84-4BDB-89EC-F05B28A69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1AA40B4-47CF-4F21-BDE5-C4033BF98A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827014A-05B6-4DB7-AD7D-75DE1861B0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7365377-F9EC-4382-B58F-F5C0451E9E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2028C3D-F772-4E29-B23B-56A207EC3D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4D87ACE-44D0-4B8B-9A86-2B1AAEABEF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E846C4F-AC19-4F97-959D-2A6200DC3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519D142-98D8-498D-B2AD-71C956166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77F0254-5360-46E6-B4CC-787A1B79B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C242C94-A402-46F7-95E5-0B6BA42B8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CE66A7E-2DE3-4984-B922-17CBCEDCE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782385E-EC7E-4149-B04E-44DC4E8AB7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1E2AB95-8004-4C9C-8889-1FEAF843A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57B5812-1838-4254-8B91-B4029CD471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0FA186C-2786-4543-AA09-2B8428BA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8F25C9-18BA-4EC3-A75F-2D5258CEB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341510A-3CA5-408E-8358-FD4BBF5B08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BA2A2A8-ECCE-4208-83A6-B61F5F99E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29E932F-75C2-414A-825C-9531B4BFA4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E6EBB09-77FA-442F-9F1B-B68848EB25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7D02F58-82D3-49D4-8C45-B2F4F673E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575171AC-0073-4310-9DDC-F5E2BF2A7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BB78F1A-985D-4110-B1DB-43495BCFB9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7D17177-FEAF-4F36-A947-AA2B5ED7D5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CCE42C04-2D48-46E8-9DFA-CB1DD08439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A9A5EED-B302-4299-A0A2-E4255D24FB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08290A-1E32-42C8-A7CB-6019701B4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A60A6-1ACA-4504-97BA-A8B5768FBC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B88307C-E705-4A37-B5DE-3C4D3561EC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6788ADE-52FD-4E95-83DE-6010DFFDE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F0002256-55AD-475E-B415-5976EBAD41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F704EF8-A44A-4FD4-99DC-30C79D5B4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A82F742-08BB-472B-968F-870D060DE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74FAC0F-D53D-4226-BA56-8E9EBB272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D180FAC-DD2B-400F-971F-C55FE8ADC9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0997FF3F-E9B5-48D2-8B9E-26DA4E787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9F028D-882B-48C5-8833-F69778593A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255A179C-F091-4A73-B45C-664923E94B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A3216D3-4E08-439F-9B11-6264449DE1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C7D99C9-1932-46C3-927A-626731A606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87A00BF-CF40-4B86-8545-11A7D21E6D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BCE72481-085C-4E5A-B313-73B98FC718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722AEC6-9D36-473D-A2A9-35794F0E04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3D20EEBE-C696-43E7-863A-B6DF587686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064BBAE-1BC6-4BDE-99F7-D92DD7837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ECBFA57-A368-4D20-B954-769CEA351E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4F03C98-C7D3-4CF6-94A1-F3516524C5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697F84A-C09B-4E6F-9925-8BABC35B2D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DEB896A-C274-4804-99A1-452F82E74C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751D16D-604D-4F94-90FF-51C1CC9027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25D5808-ACD3-483F-AF60-AF30D7E02F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2BFE59-D9FF-415B-8C8F-578E7AC82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0EDF08D-BEB8-462C-8332-BDECAE860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4CAAF0D-6964-4006-8FA6-56B758E5CA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16AED85-458D-4D24-B111-484B79E94A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C5134B30-F3A7-454C-93CA-8ACCEB4751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EE93C94-673D-438A-A522-71A5DB9A4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9F09D96-7FE6-4183-9654-9D6FFAEBE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1A8E49E-36CC-4E4D-9795-A66389E6A1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C707271-1F37-4181-AF3B-3240A32206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5C12A97-59F6-49A4-8605-48F076CC59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2317C8-ABB5-4277-814E-DCF79BDBE1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E0F56D5B-3F52-4BD5-9517-0014E8E50B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F9F2FFB-4804-45EF-BEB4-0C22259158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BF7CF0-7457-43D8-95EE-BB928B0EC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47E0712-B9C5-4C02-8AB3-DCC7BA97DF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2233DC6-B4BE-44BA-B0BB-AC99E5B58D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E3DEC50-D126-4AC2-9A63-EF1ED2A701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98D3467-167F-4949-B23D-911A9E937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65DF0F5-96A7-4A08-B3D0-7E520B06D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C2DC0EB-1277-4223-9EF6-084F875303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C37F34D-9006-4CDD-AA82-5AD01FB8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258DF6E-BF10-4BE2-9728-81DC9AB7C9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98B0B2C-E09A-462A-BB77-553CB4D27C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9B2410F-1C36-4BD1-97F5-875F21AC3E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BF7AAEE-2261-459F-8C5D-E9DB433095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5589BA-B0DB-4507-9D1C-F7288CF17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8ADAE33-1E13-4D74-B7DE-100C8ADEAE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975FD90-8E9D-430A-BD2C-A146985BD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8A1050D-37FE-411D-B1AC-BD204A73C0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DCABFDA-344C-4BB0-AE30-A9FBB5AB8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84959E7-BB62-4520-B602-B9BFDA6804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9465A03-A579-4618-8AE3-3BD61C2137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ACCE92DE-115F-4C3F-8910-E3DE92353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DEBBE93-21D3-407D-A5F7-25598954D6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F6DCB0BE-8940-4426-8D2A-9ABAE76D2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EB71217-2680-4B0B-A214-8F2847FB1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8D0803B-E0C2-4031-8AE4-634553327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A05F0B6-326A-431B-9CA0-9135967647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0E084C1-D6C0-46D9-9F7E-47377AEF14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BF807B4-AFDD-42BB-83C7-FBE1DAA26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4536624-E819-4BF5-9407-1A393B00BB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4C23850-7A40-48DA-9F6C-0E2E40AC2E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19E6D3A-AE92-4AEA-A5BE-ECFF11A458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B75D519-3543-4649-888D-5A06A49300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621015-FAA6-4563-8C1B-B784A92B25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AF69BC-CDCB-44DE-A898-B5EB6FC4F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8004610-CFB3-42AA-924A-F2BE934092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77621BB-9EBD-42E3-BDA9-C6F98C34E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61C5C8A-72EE-4FB9-BABC-630675C94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08690B-DCB1-46D7-8CCF-2A01C4C8D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72C76D4-4608-4052-BB05-5F49BF08F2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EF4AD53-2A9B-4321-9295-2E294A5069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705DF90F-D5FE-4094-8EE1-E14F9015A7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6FC03E6-D683-4650-8F7A-D00F4EACDD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A3184C0D-96DB-4676-B88A-57DA88A38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34F7029-68C6-4A54-AB5E-B155159168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7CC0388-3FB3-4817-9824-43A248253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4621D25F-00F5-47E9-988A-04A1BFC9C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94D8748-60DD-49F1-B0CB-9BEB7253F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2495889-C815-4738-8838-69BEAD4C6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DC2931-BE04-4BE6-B840-AD83C2FA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5B18099-65B0-4F6B-839C-C1D785591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FE71FDF-F56A-4861-BB6C-208F8EAE1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5E266A7-A2A8-4991-9D75-13408E187C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427E8F4-FC07-453B-A5B1-A8201F57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2DBD96-F150-4685-AECF-896A3AABFD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2FDE7E0D-4E9A-4CCE-AF5F-1634AED68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9352636-CF6E-4E92-B487-83A0C230A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6B1A895-9D0C-4914-9A62-47954FF20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FA89518-1D6C-43A6-B81F-CA8C152928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198CEEA-3E9E-4843-AD2E-291B19A75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21D9816-CC6D-4C7C-B19C-D1D02944D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4ED2DEE2-0221-40CE-821D-DE7451370D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0907810-546D-4CE4-8518-175A68110B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BF21D43-1D02-4FBC-9529-B5805D8296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A51B684-DB58-49A5-BA8F-522F8084E1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CE6D407-C183-4F61-89CB-7BF84DC22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0739FE1-2619-482B-917D-E08D640FA6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03A72DD-8A4F-4040-B004-E4F1D8440B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C5D083D-1CA7-4D06-8094-4B72D879AB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8E815D3-22CA-42A7-8A30-9534BACD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03D314A-2B96-44D6-A194-842A1D8C4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4FD4D3B-ADD0-42DB-8723-B404C14B27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682B1A34-40D4-4C07-AB81-56CB43725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1179209-4CBC-4F83-B5A7-ABA2B182A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1C97E5F-58CF-4B53-B53F-3961FD82A1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689EC0-4BA1-41B3-975E-F26D8B743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4144BE9-67AD-491E-BE92-D160925E5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F1AF5EE-11AA-4AEE-9309-73E7DED0F6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AAEE6A-5F4A-4649-B1BE-85E2FD8CC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EE8C9F-7D90-430A-ADC6-AEA4431648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0CB5B-A2E6-48E0-A8C6-465BBB35D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1E956E3-661C-43EF-BEC8-37C930BCED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0DD28B1-EFA2-4176-B15B-611F10F4A5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470E4C0-03CE-4185-B3C1-E9486E6918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8B2305DA-6289-49FF-A66C-50895BAE8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25A9813-19B1-4AFE-8E1A-5DEA9B7F6C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AA16C0-C1F3-41B2-8BAD-F32DB04A2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6E97B1F-B5A0-4C95-B56A-C46477EA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2D05C3E-4271-4D12-8F17-CB3A8ADD4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FE9D06-64B5-4E7D-9B5D-ED21CB2D48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78A704B-01BA-4AB8-A360-3A9869030E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A7C5733A-2C01-4E2D-95DE-95CE8ACCF0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C54DF1A-D510-46EF-9B4F-EC839E38F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C1203FC-87B1-4B20-BB9F-34D2FFD33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E2B4AA4-883B-4F9A-BCB0-0AA2BC062E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2C177080-67A3-43FD-94DE-ABCAFF448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11D163F-04B7-47B5-9820-1611AC30BC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34376FE-9D61-4B53-92D8-9142B9C41A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E599E170-172B-4541-B88E-831E95D5A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23DB450-E247-47E9-9CC9-69385F24D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4D0AA38-75E7-4328-8B63-D7FD677EC6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F620F13-94D8-4C2E-8EA3-BF0E61690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C0B1293-06E9-4360-88E5-1BDC4D2462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092C26-F039-4A5C-A75A-9BD100E74A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8573E63-D29D-4005-905A-7F5BE0D31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A1964EF-E4DE-412C-9B8C-49E4E1FEB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82391BC-01C9-40E4-97F5-D85766B5FE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9482E6D-AC7A-422A-8576-BA4B477946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B1BFD26-2CA1-4C06-8E31-EA60BB410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455F83A-3B03-4111-A630-13DB0DB300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135533A-49E5-498F-AAEF-16CBC0F7C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FFE6AFB-7057-4608-A445-DA60989BA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0AE7E860-C28B-4531-8BE6-71CE9720AC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08C6AE8-28F1-4A29-A816-5C000D66B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089559D-90FC-41B7-8BB9-E6D25EB72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8763351-77B2-4DDA-9216-5AB3B26B6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4A5210A-0D88-4E5F-ADD5-844B73E3C3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D175B05-31F0-4A51-8C1B-4E8EF166F4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B4B5793-7B6D-4A28-8BFF-9D6F7B98F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34B4C60-CF61-437B-B16A-405B5478F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E36932B-976B-4F12-A90C-09E2061446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0D6C0B8-176F-4CDB-A245-3E800A009B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923E766-6135-4EB4-97FC-7550A3F0EC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FD2E327D-6FE0-41E6-8D43-6F0125A19D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3F5A46-695B-4B03-B302-469EE042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4A517DA-6A90-4C6B-8AFB-D2B32994C8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41A047-FA25-4711-9947-598D583B6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F194AF9-F61B-4D9D-9F8E-C4DCD83B2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C0DED1A-6C37-4A89-97EB-5692EF09B8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0DC03EE-9442-4F67-A94C-E7FB6DD7AA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ADD24E-AED9-49CD-9EB1-4AAF6DCEE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5FB9C6B-929F-4BD5-BD63-984821F0F1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39F3CFE-61FA-4C25-AE09-C3B78B815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64D26C3-0A75-4360-9903-85FC9E6FE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22465B7-8CA9-43CC-81A6-6C3B9B2DB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5D86298-88A5-4A42-A7FC-33F0B91254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31CEB6A-6DC1-4B93-B591-6F29ECB53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A1E0033C-9E1E-45FD-B235-F3D08A6B4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FFF85C8-A5A5-4A8D-AC9C-B0D7A86D29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9B46E1-0172-4DCE-A978-20FEDCA39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557B9EE-6587-47CB-9671-7C90851B36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E3B7160-578C-4E94-AFD4-6B7485D2F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1B95D8F-AD8D-46C8-A4F4-C66BFC804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98DFBCC-AAF6-4873-ACF4-55B856C520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40CBD98-F80D-42BB-BE8F-63DA716C00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FE81ADC-4F1B-4BF3-AF4D-7C8C356DA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77FF22-C289-467C-9C07-AEF11553EA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5B4E136-6384-44CE-A8D6-D11A34FF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E65C424-3EBF-4D6D-9A48-AB39BD5453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ED3ABD0-7B12-4D2E-8EAD-C802AB0D70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A62475D-1FAB-4E7A-817E-7B4B16F66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13DA812-FDE3-45B1-9F77-59A85595A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833B405-4822-452A-9F98-21405D51F1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14A5BA7-EFE7-4C86-8AD1-081104F92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6361DB1-994D-44A1-8864-D0405D9EC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FA7849F-1294-4F47-B9C2-1DB3B5253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9A8E62E-02E3-42C1-9EB9-D237B9CCF0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43ED73D-C7AC-4160-A8EA-F809EA475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FCFCF7D-9695-4187-BAF2-642CE38077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1F17617-56B4-40C1-9B9B-44863DEDFC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247E3D7-1BEA-4CAC-8434-A225AB97D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30F4EA8-1A28-4A0B-B637-B58E8203F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B416343-2A03-4557-A78D-A6C42D8F5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E370A0A-C7F9-4D0D-A2C6-1BF6B17CE3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FC727E5-C60A-41E9-83D7-5354CA5746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48E2809-5332-409B-BEE1-20EA2556D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AA7CB59-AE8B-4C6F-9702-24713BB014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24A77F0-1E56-4A9F-BA66-A2A774776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C33C17-D637-49BF-A8D6-F91D83D3CC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F3BE3D5-F8C2-4549-BCCA-833280764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7297B0A-E17D-441C-8F27-435DB61B9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DCC6A3E-BA4D-41B9-9793-467F95B4B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B262348-DDE3-4FC9-B9FF-E08B728520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2FDDE35-6D82-4B3A-BB4D-D59CE35920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108CBF3-C397-40B7-9C42-42BB08AD7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D0AAC31-ECA5-4ADC-B165-DCE1AF989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BBD572B-949A-4255-8B40-CF3EF823A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FDF5082-1635-4E25-8558-DEFC76FD33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FE3062C-D662-4CC4-99FA-7D5EFE1C55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D13C776-3C29-4C9D-8484-31294982CB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F4CCF0D-8073-4E66-BA72-CFA783A8EE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5ACC733-CD07-441C-A7BB-4A4A38911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6A75067-3600-4162-92FC-26539C09F6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3740FBC-ACA7-479C-8B5C-61FD570C53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6D705FA-4FE7-4B7C-BAAE-D690415371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349ADED-39C8-4C86-9C10-0C293227A9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7E1887D-6CA8-4FFD-ADB3-664F2ADA3A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9E5C3EA-C146-4F1C-9B27-D3F1FCC91A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4315496-EE75-49B4-B6D0-027F296E3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EAB5162-12E7-4EDE-BFA9-919E72424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341428C-A503-4568-A881-4397B3BBC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DEAAFDC-FB28-4E1C-8762-FA6890036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3161002-C1CA-4636-A880-C7A11B630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04BE632-DD8E-48D4-A9EB-D57FF665EF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92CE7B2-6466-4F39-9BE0-E5F0EC73A9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277551B-9BA5-4329-B971-A9AC42F10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78E6607-7841-4DF8-ABF7-2F6A9AF4CA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B232BBC-55B5-4092-B7D7-5D79BE13FC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4D19890-DFD7-4159-BF0F-96D7559F94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91E849E-F590-4F99-ABE6-907E7D231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E19D7E0-A09C-471B-AEC7-7A09A9319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53FC3BD-AB15-4605-8480-65938031E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1B92CC6-D6CE-44EB-B407-1CBA9AAF0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7C70237A-ED76-44AF-9ACA-52E7FF33F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0B6DE0A-8D90-41B7-9898-A831BBCE02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567C2D-4BE0-4E70-84E8-382D444F78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13F578F-EBAF-4ED4-9B38-FF6D9FE4F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7379647-6FD0-46B2-983E-49778A711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14D94AF-D10F-48B9-84FA-445DD7CA5C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C439F98-A00F-4061-8914-7809FF9DA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2A8749A-A6DD-457A-97AE-BC44196071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8D4B106-8B77-4497-A848-CA8109301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53F9C7F-A6ED-4313-A6AB-CBBDF0F5D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A0F4B52C-4063-430F-87E4-AB063FEC9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FA3BF55-6A14-4CC1-ADD3-5D77765AD0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EA2E52-6E08-49BA-9982-51C80A9A9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ACBA7FA-719E-4565-AB72-6981085E69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B99E9D6-57F2-43A8-AA2E-FDF124A5F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FF6AD3A-B623-4577-B771-887CA2B599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86B058A1-49B4-48F1-9F64-19187D18A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C544789-562F-4CEE-9C98-3BBF061AE1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82591B-602F-4BF2-8EC9-E8797F6E16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63C1032-D756-4D65-A0C7-9FA085643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D8EFC4C-BC9C-439F-9D0B-81B933EB48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44F29C9-CF64-4077-95B8-B9A358C9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7E15AC-AC22-47C1-97D8-C11438D5B2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C7A5AEC-7C13-43D9-AEA5-89BF70C92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B9B699-51F4-42FE-8034-BE1AD18C96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A277CF82-C0FC-47AF-BF57-6FE43D9EA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D2C0F8B-215A-4AFA-9613-FFF5EAEE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4CB481C-21DE-4A84-94FF-071ECB5B1B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94B2396-A104-4FC3-91AB-C50252A6A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F295962-E8A2-4ECA-9E80-AD78BEC22F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0424F-DADB-4A23-84CF-F78E9EDC9C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3C3ABF4-91C5-4448-9268-4FA829C345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349A2AB-72B7-4AA9-80AC-4BEFC787D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64440DB-633B-4C93-BCD8-492F2BE574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B8AC4EC-4A5A-4413-88DC-D5F1DF095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52CF589-F519-424D-9840-3066012FBA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68FB6FF-559C-4488-907D-65F618C4E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6F297BF-4D13-451E-9CB5-772F25A80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81484D2-025D-4E22-B3FE-E271E35C4B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A826B22-07BC-467A-9C5A-142DF41CDF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5908E17-5796-47FB-81D4-81D99E9B5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F255DD0-A524-46AF-B0C7-CBA6CF528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9DE2E1-2E59-4F6A-9F6B-770FD79FA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22EC2EA-C35F-4175-B553-7269A49BFB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F4B4947-31D1-4595-9090-C51F0C95B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C8B15500-E1F6-4146-BFAC-40EE9E01ED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483E125-3BB3-4CCD-8928-58C1511E7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98DF41-E3B9-4E4B-AD8A-B5978BB528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5A00407-7B97-4B7B-9845-0A7A1EBC9F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7EE9BA81-DB9C-4966-B039-7CCC5D6C0D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8893F46-4BA1-4668-8693-48E6C31938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7FB68318-46A6-46B7-B5DB-564AFD35A9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11039E0-3315-4EE7-BCA6-0EFED686E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84A5C42-4A28-42A9-8C41-5BC2B6F80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6E55C21-1542-4EC6-BF59-3C4C4BB177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325FD1D9-326F-4A55-A25F-22244EE860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2C0D2CF-5823-4B6A-AC7A-FBE88119B2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0557AD8-FBA7-4FEC-8BD7-3528C1395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D146D35-CE8B-4F49-A082-DF2E06A77E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C52C10D7-CBFD-4C5D-80C3-266B34D58F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EC359BB-91CF-4D39-9DCE-31BB3A97D7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FB00CCA-E0C1-4487-819C-8519A42B7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E3C049C-2787-4E44-835A-271162AE7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F78FD0E-2FE8-486C-B965-D0A2B92867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1343149-5C40-4C8B-849F-ABB1D2868C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8FCBA4B-0AD2-4F99-9FE4-6A797E625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AFECDEC-F5DC-4342-B1C6-3D78C11C4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5549CBE9-702A-4AD3-9928-57FA881DB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8220ACB-2AA2-4C91-964B-FF7DBF4C96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CE6E1E8-FCC3-426A-B85A-F8B7531B4D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3B57A9-868D-4850-BE86-A427ED2563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3103783-4329-434C-815E-62F56DC5F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631BF5F3-1AC7-4F7D-A304-FB576BC1B1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73EAB8E-ACB3-4DF9-B8F7-17AA0CBDC3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2339ECE-272D-4B96-AED5-E1A85FA98C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68650C-5CC1-45FD-B0BE-54B35A608F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89031C7-BA4D-4FE7-B596-225FA8AD7E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7BB2A72-85CB-42C2-825A-33AF00EBC7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ABB69F-5D88-4C5A-BB25-260EC42B2C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CBB5E6B-A296-4B39-AEAF-76CBC095B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B17E163-7E3B-4A3F-A801-8DA6E7C9EF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769D8A4-0322-49CF-9A43-0176CC5C03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767912D-77E7-4ACA-8F62-F93A0C5043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95DC714-CD6F-4001-8607-123206476E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1D13C28-2390-4055-9EDE-F4757E4CB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A6323D-5F0E-41CD-BD7D-B0D5581B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12C4E3E-CD39-4995-8DBE-3129C0F39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3E58F52-D7EC-4A8A-B72B-D17D620B96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15DE8F7-BE05-481E-97D8-D814E2BF2A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1D8A893-7A4A-458D-B9D0-2EBF7FB3AD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90B13CE-B74C-4377-8403-CB40B4B5C0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4F60AB-4DDE-4046-9474-3CCFAE79E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BC2BA6-2D65-4A4F-B710-BD20E75CF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ED8B532-953E-4246-9706-CA9C43B4A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D8F9D3-AD93-4670-AD8B-C006D6D81C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6AA2EE9-DD95-4044-9308-110152F99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1B8AC5E7-BAAB-4884-986E-59AD92236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C0B17AC-6AEF-4395-9E5E-AE2CB0FF77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4112BD4-8CE6-4C3C-A77D-9FF7439813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C87885C-FAB8-4328-8604-056EC82DBA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81B469C9-6A72-448D-A7B2-ABEA23D6D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EA344CB-357B-41D2-9E23-A3AA6C1A1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B910ED-2D70-4BC0-BA5E-A354A74912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26B085-3ABC-4E97-BBC8-2B7C15EB24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2B0770-430A-4898-9C23-F26D78829A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D401BC7-CAD6-46A7-8960-7E00836D3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1981963-0250-47F4-85AF-5FD5DD921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89FDB89-4F91-4C31-89FD-C694271F4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43600D1-83EE-4038-90B4-DA00DB890A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C42B01-7520-46FB-A416-8B585717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41A338E2-130C-4CFD-9DED-B48AA3D3C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BBDE7843-B033-4B60-97EF-3A31FBFF1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C6ADC19-74BE-4428-B689-4A420A770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A8A5153-459C-400A-94DD-8726AB801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D5F5123A-33B6-4ED5-9CAE-6263DA5F8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4281A1FC-9E9C-4648-BFF3-D9E49E390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7B6DD53-1797-40BD-A3BC-14D0AA5DA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6955DEF-0F39-4CFF-B11F-3A306DE972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D24E661-2307-454C-80DD-7F8D80D02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1FC06DD-3858-4419-AECE-24DC50E93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3EFD730-C39C-4DF4-BB56-CCABEBE21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F300002-FB4C-456D-A186-90C1AA80A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AD835A3-F208-4527-86EF-72616EF30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73BA32E-C43F-4C51-AD3C-92FA5620F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25399A0-36E2-4DEA-BEAD-3A7A53EE2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62E4DA4-B806-49B3-A91E-AC19EA51F8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2A0A5EA-2A44-4583-AC93-155634E7A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E89CDC40-FAFA-45F1-9929-E99992BE7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CEA2316-0071-4108-83BF-7CC7A6ED69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76FC9DB-BF58-453C-93B6-A73A36B8E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BECE346-1CDE-4508-96C0-2A16D4637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B54EF6C-8369-4855-8586-325C8D2C2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5949C21-ECE8-4BC4-95C2-08EE3C7F7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CD1CB0-AE38-4988-91DC-41E694D80F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BBABBE3-A186-4AFE-972A-3802CC4E9F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A626D73-7936-4865-843C-49B63701C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6697B4B-5236-4205-955A-8D901B1ED6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EF13413-EAEF-4861-A0D2-FDC1D751A9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13A4465-C6CB-4154-A043-AEA5DD9100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E03CBFC-2E7E-4EA3-9210-977C5ADA57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A5A52F2A-26FF-4CAE-A2A6-A78AB5EBD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18BAC43-FE7B-4093-8A61-2DDA5DC8A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5FE0916-6B40-4F3C-9690-3FDB0540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12319A4-D113-4B39-8DBB-2CAE94D7F5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4E8300A-B089-434E-8765-8FAA9B7A72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744B06B-A954-40FE-9BDE-BEA0DF75B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1A1D48D-606D-431F-98ED-6B3F0080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25048ED-BE4D-4A3A-A41A-CEC424DD4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5382809-0223-4B91-99AB-C3E0C956C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DAD27C34-2BDA-4DF9-9177-FF439E05E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69F85B2-123A-4122-88E7-4ECD6472FF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C704012-219B-4A73-942C-1B85ADC9CF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A36CD1E-CDD4-43D3-9353-FCB99E50EF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68EC42F6-D0AB-4BB0-B398-F6A05677D9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81A43C6-D7C5-47EE-9E49-E945498729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F270585-E62E-460E-A5BD-54320A3BB4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2772942D-5643-4047-B576-5A00C0A6E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491D88C-C6EE-4A77-9288-7B1D65144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DD1DCE-31D1-4745-9AEC-F718836FD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7AD8870-EA56-4BD9-B519-02EE9FCC7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F2BFE43-5D98-4DAD-976B-3CC74229F8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0B7316B-4520-4308-9D2F-4E42AEF83D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0D33ACB-AB47-4D6A-8265-DCA599F4AC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DC9985C-1AB2-40DD-B7CF-58557376BE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0CD420F-02C4-4D15-95C7-EC8ADB9A4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46ADB96-A6A5-42A1-A108-67CEB60F4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1CFA5DF-1BED-4658-85BB-6DED1A8D0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81C00D8-5CD9-4DE8-89B5-BC1005EE0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676FD21-2103-4C6A-A420-873EFFD9A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7C26C01-84F6-484B-96DC-5A5F2FBC79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D6257FCD-E9A9-46A8-B40B-01195CD92D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450DCA-1EF1-4B51-A2FF-6B76E72ED9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426A61F-9BD9-4445-9103-DB675D8412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CA7008F-BD33-49F9-ACE9-5130D903D8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B75CBBD-5D46-40FC-99B4-9D2806F77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ABB911E-0052-41EA-9EFC-57F055284D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552A9D0-411B-4AC6-BF6C-9C565F35AC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8A5BEA5-FA09-44D2-8FB7-B8FC9ECC0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A74A25E-2A08-4DD1-808C-086753AA3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1C5E6E6-F975-415A-84CD-E89820FB4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CCAC46-7259-4B20-99ED-EB85E9B06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125D41D-4937-4DD5-AA77-4EDBB755B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134296A-BE06-4468-8B39-C559B5BDA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6A5DBDB-C3AD-4AD4-8CD5-1327EAB04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8BE0C0A-B85E-485F-8166-43424ED4B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695EDA1-96A1-43DC-837F-732D0BD427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8DCEECE-02BF-43E4-85EF-01528A7D0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31F61CF-0CC0-4DFD-8666-3811E914B2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CC516E7-84EA-423A-A0CE-9DDED450E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253D8909-8053-4F8F-AB50-A4F799AAD4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202DF9DD-F6DF-44E8-A507-FF2EC017C1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8266F35-C3F0-4C70-952E-290B58FB28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27743A94-5E1B-4C2E-9AA8-9AED00D21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3FF5817-DD47-4771-8B1E-23F9C2EBCE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C4298B2-8738-44EB-8BC1-942D24308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26C6CA8A-83D7-47DA-8EEC-59DE5AC34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F545C94-2F4E-418F-BD78-E9C19C62A9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CEABE29-8B6E-4BB8-945D-C968ADA96C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06A9EB-5036-4F5C-A667-C748746957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860DBA04-47A5-44E8-8898-E6BD98C49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7C83F150-D722-4941-8BBE-D44AB20717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89F3B6-90C1-416C-A4C7-C9B1819C34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9F3B7017-68EE-40E5-B6B4-7CBDC6B2A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1CFF51FB-888A-4FCE-A3A2-548DB48DD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43F23BE-563D-486F-A772-44BF946A3A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888AA08-6D13-4E51-910A-82719E1A8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FB101575-9F9A-4C3C-A672-224A52452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3053B91-4053-434F-8105-307B3690B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FAFDDB-4040-43A2-8C1D-FF680157D8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9B3A559-8C97-443D-87A9-65C638F1A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2C7A717-0D59-4DE1-B3E7-BF9801AE4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F768DEF-55DE-4D52-AB45-F73BE43D3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9AEC2F9-56C9-4125-B1A2-D5A386BE09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76406EE-39FE-42BC-86FC-2A334A2AB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3D3447-39BD-49C7-AD61-0386325CC5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EE13528-25B5-4B04-B5D6-A25EB0C70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41A77A0-2E97-4ED2-BEE7-40CC58405B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4401203-558E-46EB-874E-9B533D2F2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0408E88-6B7F-416B-BE00-E20D76DC0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04656C31-061F-4D10-A409-DFFDF3DB7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6C4176E-5EB4-421D-BD0F-879AC7ADF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AC71C20-F98D-4CFF-A911-23E592E285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8AD896-464B-4FFD-A554-96465AAD86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D7E8946-D688-4343-8AFD-0C9A46181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09239D7F-0D40-47A6-8A6A-8CCA5834E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096C08E-7266-40C1-8759-7B71F09A1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1D85BCE-80BE-492B-90E9-756CA2AD3D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BB269140-78CF-4924-9D80-8B1DA62DD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9310D14-C38F-46D5-A63D-C801F87868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338F921-C6A7-4130-993A-955E271ED6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CC8AD5-AFBC-4A3E-8F26-B09170FD02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86161E-288B-4403-85CF-B224FA4D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90C8EDA-A1DD-441D-8651-0E69CB52F4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14BFFAD-5C06-46FE-A736-8D79B3DA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E00D16A9-3975-4326-862C-16BE05B92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9E626DC-7781-4D11-8C5F-E7A1C631B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CA8178F-ADA7-4B5D-8943-1229C8760A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96CCF3E-765C-4343-AF9C-CA56D94075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88E5025-BA23-4F46-898E-611509DE0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9FDFFA3-DA44-4DB6-AC81-6581083778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832F601-01C1-47A5-943C-71596BFAC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3151323-CD2B-4F56-8B7A-8976546A0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768C2101-2537-485C-9A07-4F310FC4B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64B96DE-B869-43DE-A31E-868FBB615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2EF7345-ED75-42A1-9DBF-D987397B1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9A97CC5-77A1-4799-AA98-6CB30161F4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1871775-3F6C-4ACE-9E0E-006AE158B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EA215A2-2350-4A69-9A5B-6E69EA243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B15E0703-3F0C-40EF-A237-8E2E735900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D21354D-75AF-4193-9A28-F06A4A81A6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889CB6C-0C20-41A0-93B8-4F759F15F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F264FD4-1F5F-40CA-B543-52DE19AF8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7FD69778-1719-4138-813E-907FA75E9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2D112D0-EAF3-40A8-85CB-2117077A96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75E786A-9DCB-4B19-9CAE-1E1BA2FB4C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E10CEBC-55C5-4095-826B-C5E88CE5B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FB09D40-7F86-40F3-AB99-E341C05F3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A2A6EE4-8572-4387-B1E6-D3F6A17B3B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1368E49-B033-4A16-902C-2656033B2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59DED43-3574-432F-99FA-53BC1D8119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7E541F8-3F57-453D-9FDB-E1A1F6990B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FE260AB-F7A3-4147-BEC9-F29109CBD3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950044F-B819-4F93-91DA-4D9ED09E9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50D99B8-D54B-4B00-A96D-EA7702B039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F86B337-B896-4015-B5F4-59391D6EA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2BE1C9B-EA07-43A5-A592-C6630C910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8F03E08-08D9-4548-96B5-289B087A90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99B2879-7D6E-4829-8565-2FDE87CC4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C8009D8-B1CB-4502-B299-DB1F7A77C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DAA987C-1140-43C8-B328-B6F5B39632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0212AAB-CA42-4401-B1CB-6DBF2975E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F102A4D-7587-4C59-A927-F91FA9279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840BF4C-2459-4A4E-9767-739D1017B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7F77406-FAC1-4FEE-ACD7-D84F8E036A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BEB3FEF-6430-469F-8D5C-2F7993E0E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3FDC6F37-5511-4A0B-88FC-6DE5F3375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24703DE-F4EF-4671-8236-214394274C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5140A58-B196-4D35-9ABE-91950B58B9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2B25259-BE37-4EC9-B1C1-B904BE617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487BB5B-E86B-486B-B72F-99AF1BED25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237C20F3-81B5-4196-9F98-A3BBFF3481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281196D-AA64-4592-9434-AA29FCAC95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1B41764-D289-4F31-98D8-983FC795F4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C542FDF-17FE-46C1-BA33-6ED1E2E7E8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BB26BED-72A6-4FDC-8BA8-E084AEEE85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E0549F2-4A9D-403D-AAC5-5E8E19F29E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4EE9D21-FE11-4730-BFD5-484D63A0AD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D322646-3A47-4F6F-AA3B-0EFE0C7A2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6B67B57-4029-474D-A9F2-22FF5B6DE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F44F43F-69D5-4F83-A3B4-4DE74594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39B192D-B6B1-4FAB-89B7-AF3356A66A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BD2E440-34C7-4EBB-921C-DEF1A82E72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68DD7FD-8DD4-4DBE-A955-EF852EC976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706665A-FE36-4103-8B0A-9EA0947736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B6B965F-41DB-4EF2-9686-F2F6E7741B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2C4A370-51BB-49E1-95DD-7E1001CC91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C0A0440-4A3D-4622-828D-B51ABD606B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B63312F-C2FA-4915-80D7-CF375A421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37F9A7C-4CD0-422B-B429-3E0578B1A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00098F6-86E5-4723-8A60-A000452DE5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D081AF0-F49E-47AC-8CD5-9F35389154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3EE096D-C351-4723-9FCB-A3E26216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79EB87E-E2CF-4A2F-9742-097E71126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0CB65570-00CB-4E81-A622-90F19949B7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6A28FEA-9CCD-4F0F-8447-6B05580CD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27E08AE-7777-4F51-8F31-3A99D5D904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6343329-681B-44D9-AF78-2F2C0D0741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DA2C97B-2A25-4343-8C98-7AAAD69216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9DA2936-867B-4BDF-A6CE-D9E5C00D6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0B4CCA3-7C18-48B8-A6F2-5B25C21A0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0982BB51-4686-464E-87E8-F9D82D0B7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C627B14-6E60-40E5-8D70-8613F9BBCF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1091FC5-3E99-4A98-8FE8-FD12F7105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3395CE2-D4D9-4B03-AE97-DD2F11D1BF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EE3CD0-50EA-4D75-917A-46287AAB9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AA5C2C-A44A-40E2-838C-2735D4BB93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FF6E5E-E092-4337-80F1-B45309BEC4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6931B5-43CD-4929-BF3D-AC1F9AD0E9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0E9D4AF-794A-48A1-ACD5-A5597A2900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5C5DA4A-384A-4DCB-9262-FCA98ADC0B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B0C8A63-3F00-47C4-B508-BC2C109F9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2DA1DD9-566C-45FE-A72A-BA5BEFD6FE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984B56A-249A-4ACD-B95A-D173FD2D5B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383CA32D-902D-4B2B-A0AB-C54A04377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81438F0-5721-407C-BE47-0B666854F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21050D0-8E3F-4C28-82A9-BA6EA72F6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CDAA45F-15FF-4075-B541-39AAA9F578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6242D50-0CA3-4534-8C60-139D74BA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18EA47-8EAB-49E3-B343-C172FB84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93C7E4E-75B2-47A6-A425-1EFCB74E8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100ED06-884D-4041-AACE-6B005DB43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8E800F8-0EB4-4C8D-844B-0E10972648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750DD54-426B-47F9-8647-F30CEFF48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DCAA1C4-C23F-4C5A-BA29-EA7E66E9D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D0E941C0-7B4D-4F18-9732-7B50232980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AF7C59A-6FAD-485D-AC0C-84974B6703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E8FBA1-876C-4BD1-AFD1-271FCF61B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D0CD89A-3535-4640-A999-1464744796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22DFAD2-EA9F-41B2-92E1-A8F4E6F8D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C52FBF7-C71A-434C-9337-985B47FB70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AF444C6-B008-4E9E-90F2-71D976D4A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BEE795-CB8C-4A34-A101-C0E333C23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D787F170-E95E-4966-8A53-588D40DA9E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CE669044-EB08-45C9-B9F7-93FE0BEAB9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09CA958-ED4C-4CE3-9B45-D30F9A4296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0F981780-154E-4944-A82F-E935305EE9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AF7DD20-09D0-4CB2-BCDC-0541F90001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6D526A0-A51D-468D-BB64-A1950D19AC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B361D4E-1DB8-4AE0-A73F-1FE0DBB05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C13F607-FB89-4779-A85C-AC5E880A0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E2EEE47-6E4C-468C-9DAD-FF3638F060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6A0A73C-4FC4-460C-90FA-6F98D45F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BF1E0E6-7BF6-4627-A15C-C3CD24B92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1538134-F053-4CF5-A0B7-BD42E984F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A777B59-355D-417C-9CB3-D088910665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FCCDBC7-D893-4268-836F-85DA0CBF1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0B8AA97-F1F3-470D-B76C-AA86822AC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FFC7276-B0F0-4520-AB86-A2CCCD2A6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8CCF9899-E6DB-4CF8-8BE9-3F166850C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C053ABD-A9E7-41B5-9AF8-22B882C3F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456EDA4-988D-457A-B7E4-224925E67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EE697E0-DDE0-4D05-B792-156C534BD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537BD3F-6F4C-4F6A-8832-811482E90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02943274-854F-4AC4-A2AC-2A88456913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9B1C7AF1-A142-4C62-8645-D0B13BBBB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C9D55C8-8413-448D-A873-9FD27AC6C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F5347AD-109E-4DED-A30F-AEF62567E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B77E2C1D-A5A2-42F4-8BCF-1B272693C4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FE90C8D3-A58E-4600-B3F2-D3C87C164D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AE79FD4-1693-44B3-A062-D04451BEBA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EA49F47-C8FA-49E9-9633-894C17BA3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5C895EB-9267-496B-BD95-B7BFA5EB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1D97AC9-9B56-4A7B-B206-CB7989087D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2F8D4B7-4CB8-4464-8015-8AB0A98AD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414CF48-5D19-42F2-A730-7EA0CF05DA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182F0FB-E3E3-4CD0-843B-B61CB3582A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4B472F1-78F6-42AE-9673-D5EE49C321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5BB32A1-9979-4380-A830-CD63A51D0A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2147CF5-51D0-448E-8DB1-994EBB2D4D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1CD9B75-42A4-4CD7-AECC-D8D5F945CE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72B65DD-8C3F-4A32-A88B-3ECDA8A97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265C04BB-98A6-483F-82F3-E3E32B486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3E420C68-C63F-40BF-B48A-AC4AC1897C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9B10585-617F-491E-900D-2B0762E83F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4AD589-5923-4451-BAB1-B74795C9F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385AA71-B189-42D2-9C30-DA27928A6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875AE94E-F2BC-4FA5-AB1C-3C3D0930B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A0702BA0-3DDA-4300-B1B4-8ECF304A0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F61DD2-B594-4405-BA35-9BDA87E0D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142AFCC-A2B5-4CB9-A133-5025B819F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A20323-8998-4B3A-8CD3-A114BCEB0A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6C2CC06-394E-4072-802F-C553EC3FD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1CC2D08-5EBA-4BB9-9A93-44DBDA9BF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158C690-5353-4806-AD7C-195D827B3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3F33228-AC6D-4EBF-9009-3F600EFDB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14FF97FB-1667-40B2-BCC0-FE7E321CC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313197D-8C0D-40FC-A805-898D19D9E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A48BDB6-4EDE-4238-BF0A-54B32A4F4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7ADF78-FEFC-490F-8545-32E9933FF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809E7AB8-2F61-4D4E-84A8-AB639501BF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2D7DE27-7051-4718-8EC7-9C5F7E6D97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D721697-09A6-4429-A181-1F4BF1277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6A6B278-5E0A-45E8-8D88-EE0782CF32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5CBCDFE-A793-4DC6-B95C-AE84EAE49A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36DCDFB-3556-4291-A766-C3ED447FF6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7FF4005F-25FF-4E29-846D-F04748041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5B36319-36C8-4C2E-8B8C-F165A8AF7F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0DE48AC-F6CF-408B-80FC-159DF6A48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547FFCF-B507-43B4-BBDD-BF9E5A051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B7049E9-684D-4F93-8E7F-4CA86C74F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677406A-9899-41CC-9CBA-1CEF89AA3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B805AA5-47A3-4166-A0C7-A25A74F9B4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3AB862A-CE35-46A4-AF14-2F7E1D2EF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7633763-95D0-4132-B201-08E3CB7B47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DBAAE34-3152-4ECA-A829-01D47706E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A5E47F-5B32-4232-9B64-FE0EFE7B7A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D31A48C0-FC45-4E76-9D0D-E096C5150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270B683-AF87-41BE-9B50-EA6F1438D6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E82C504-B067-43C2-BB01-77483A862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6ADD2C3-50F0-41E4-9C3C-ECB465957E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31B816-DE4F-4A4E-8831-302261780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5DFA508-B953-4A11-A09F-1FC5CF80D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DBC9F69D-2E9D-4AAA-B7D2-23DBC81D2A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18EA1EE-C5DC-45E6-B87B-BF4864DC4E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461DDF6-D7D7-4E71-A514-5CC2889225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30994D5-32CB-4BE6-8F9B-6E6624F66F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5CF7C2C-1069-462E-B66E-F2A7FC435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77ED42A3-A85F-4BEF-AC20-5C5DB60402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5BCF32C6-7D1B-4041-8881-BD46005422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BFF2172-6080-4CF8-ACA9-CF69B06B20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E6D2F3D1-44CA-4D3C-BA86-EB0E3E519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679297-4550-48B3-BE93-429F00A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692F126-9599-41D3-BDF8-DEA62A75A6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4C43B90-98F1-4450-8023-F75F12F373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33C824F-68CB-4B19-AB34-B5F7175EE4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CB3F981-CCA9-476E-82BC-6EFA1C9DD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1E458D-135D-453A-A44E-913BABACE1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B18DFB9-CC72-4EDD-BD32-591AE93A6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D2F4C6C-1757-435D-B596-8EAB83DAD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C87D8FA-9ABD-49A4-9DBC-8AA7ECA528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791E04-4147-470F-A12F-5E04BFB09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7E397CF7-9139-49D5-A62D-E5BE952243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539E06A-29A0-43DC-82B2-2CA97E96A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63E43BD-58ED-486F-98E4-F8DE936C8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9EE3BEE-667D-4BD0-B7A0-4A90D8F8C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C806D4C-2663-4882-A9AC-614B821B24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11C92A1-E480-46F1-91EF-F3AAA3C05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E2124A8-D96C-442E-9697-DFFA07A91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049289-865C-413B-8BFF-CF8F9901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D314A3FF-4006-4F1A-AC78-74AC3E9F9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72F8540-D219-472F-BF7D-CD26D42F11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5271EB6-3787-478E-9280-5CF2FD0D9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3E189C1-BFCA-4549-BFAD-7231319BB9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A574F6-6B80-4653-B07A-4B45F98D7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B6DE1A9-099F-4EC8-B2D6-7EBC0D4CD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0199378C-DD0E-4445-8F06-EE535FCDF5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1E4F7C7-708E-4BAB-BB10-3150BCF14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19542C1B-C251-4875-910D-B38047ED7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5FEAE2-82AC-454B-8B0F-138C14A9B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0EF5B9F-64A1-45BF-893D-D465089317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63D4299-5BE3-4B7E-927C-49CE9A266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60B54C6-53A9-4650-83FA-46CEC983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39CE694-D2AB-4CAF-8B1A-F71E98C00F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1B9947B-FE4E-4307-A177-02C5812DD8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0C58754-0A33-4306-87E8-50AFA5488A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64A84B8-4CBB-46EB-AF68-C7E6A7D37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FF854F7-E608-43B3-A556-2949209FC4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1E109FDA-EDFA-43AA-A03E-2FA43E33CA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FC4D19C-6FB8-4F0F-937D-78CEC3B5D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337995E0-5175-471E-A3EE-76D204C3B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5023B584-9021-41BF-A90D-D99EDA96CF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9CD9B35-54B2-4443-832C-BBCF1E450C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04F7E10-52D5-41E9-BE21-87F250A78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14E44CA-5749-471A-85D7-E60E574FE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E14DBD87-95BA-415B-9B9E-3B5B17B910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A681B1A-5E80-4FBF-8A14-2B4EE7B964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456F40D-DE5C-47D1-9118-7DAC21C536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7122A43-6F3F-4442-A369-A45F00AB6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DAB69FE-1D35-47EF-93E0-EF99519EE1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1E8BF39-77CD-4A49-915E-A6BC4AFCC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1A2721C-F506-4F35-9117-A650CA973E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2652F9F-80FA-4CBF-BE85-1E355D7F8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62A420C6-88B1-405A-8999-B278F2A6A4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A25EB3A-CAD8-4FCD-A2B5-3C858DCC5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9A4F7CC-F1B7-4725-915B-2F4A3E872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08006DF-FCDF-4E80-B7DE-78012A6372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F578D3F-631D-4971-929A-BEC9647C84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747C31-E41A-45DF-A733-CC9B34398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63B0E21-9707-4A7A-919E-6B936B50B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2A85A848-F1E6-416E-802B-0FD40C298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CAFF8E9-DDAA-4BC2-B1DF-2D0B800C28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D0263A9E-BE61-4C6E-98B6-2D79486B8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630064-5131-49E5-AB6A-6960B2279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DA3B52-7D16-4E4D-B80C-AF725F8DEC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FE15FE1-35F2-4D7F-85B8-D8A7C6E8B7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0E27691-5418-443B-8F85-F4BAD114A0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F8FB334-D938-4780-9950-F7151FEB56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03113EE-BC91-47B1-BA0C-55B6A8D739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A7E3DDE-5FB8-47D4-A1EA-BFFE26776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8A22705-478D-4659-A7C7-597D17DC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87D92D5-4D7E-4961-AE9E-B5F8C118B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518F32B-32D9-4FA3-9D9C-B6D78FE3F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5FAF561-4A5D-498A-B430-C88F6DD1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C4B5C95-C49B-41C9-9B98-E6B43DC8CA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51851D1-1373-448A-850F-D42AF4383A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F0B5F5D-D290-4F2C-904E-83C8540849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F75FA83-979D-4278-AC08-03143FCA8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0A984DBA-CD37-4658-845F-5A9E9F5B2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BF45D90-ACAA-4EC2-A61C-887AA27E82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470B5B-528C-408D-A6E4-852100791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4E078BE-6F21-4F9A-A9D0-FBF8741C3E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B689DF2-0336-4890-BFED-5930014CD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30AA9F6-08D5-434D-894A-30B35621D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5207385-97C1-4E07-9417-6526F08E5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6ECEAF0-6573-4E48-A228-E152492445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E4B15A95-CEC5-47B7-9E1D-70A08B599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ACAAC11-751B-480C-9FC5-DA214129D3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7D3CF14-6019-43EB-BDEA-515196947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AB33F84D-FD8D-4A22-AB8C-4B08FAA70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6C7CA176-0928-44D8-81D9-E554F21DF7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1DB252B-25A7-4219-9CDC-D8C860E4A5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891E899-DE8E-4072-8294-DDA4BC32CB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DEA823-0F28-4568-B4EF-BC530FF23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01E04C-33F9-4388-A74F-D62A5555A7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1C2E2E-4CF5-482B-ACB9-314487BE42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ECD79E8-B68C-4CAE-8217-453E89D4AE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081D5EB-0BEA-49A7-A1D2-F26CAE694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3D55AA-3802-49AA-8DE8-E245E6B17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4C33E35-5986-43E1-A10A-F8300DE928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418B78F-D02C-4592-B235-7EE0192294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72D01ED-A243-4817-A73C-D12588890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8AB7BD0-CA27-479E-8A12-0BF4B8678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932CC16-1158-40CB-B494-FB78A1BC0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FD8DDA-9B1D-45C6-B459-F7460557D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A69AE84-050B-4C87-8157-A2EC8201F0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72424A2-F4E4-4A9C-84E9-4EF02B34B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F3C182A-DD5B-4683-A009-E6AE883DE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717D20DE-526A-4F32-A903-0DDEF487B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3FE5AF3-46B9-4DB8-B6C4-FD4A0A241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84014E4-6C64-44F0-AA3C-3373097C0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AF112FC-6014-4CC2-AD15-C53DFDFDF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771BA1A-CFD0-4930-B131-3C9A712B8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366499F-4979-4817-9BD6-6A45B72ACC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117B33-257E-464A-8992-F31A7568B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4B0EA01-3034-4888-AB75-79620CF370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A4DC410-A1D6-4703-98D5-F07241C7F9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E675A58-51B8-499C-86CE-CBB0C59C6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F53E768-A837-4C5A-8CAB-CE547827C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F148C7D-BD18-4B11-A4EC-08C103C87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A967D2EE-C9CB-4CF3-ACF4-2A1BC20728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6E0B7D47-1302-41CF-ABBE-BFB6F39D9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720FA27-A9B5-4EA7-99D4-D3F560DF53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E674031-4E68-48E9-B6C0-D25BC411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F9FE988-2FC5-4F4E-81A3-F99EFBF47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CC73EA5-CB4F-4403-9F4A-6F58A45A2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5B165CE-70BF-40BC-891B-DEF329D6E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BBB54F9-6936-4329-861E-B7ADB7BFD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E327D64-6E5C-4C36-8C17-47C11158AA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1C12E5E-DA9C-4843-8749-8AEF7FCDD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C0AAECB-2382-44D6-B6A3-5B550F055E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AC867ED-B61F-4EBF-943A-51B25140A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0849587-C141-4ACB-A9AF-68EECF129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6CC8A51-6260-48B9-8734-4630DB7FD3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445A74-68E0-466E-9B49-8A8CCBCD29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994435D-9EED-4879-A2C5-512CA0DBA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41768FA-BC63-44C0-AE67-C6A79BB7C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376771E-731C-4BD9-A4F2-80F8F3960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DA05031-724E-4B6E-BF57-315EC8090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3112CD1-87CB-4318-A890-C7F11CFD1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CD3C1CA4-36FF-4015-83D5-BAD00CF5C8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6B825B-C5DC-4BFD-B1BB-29BBF9F5D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E8A8D2-64E3-43E5-894E-EB575DCFA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E934AEF-F01A-4791-B53C-FA0DD6BE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EEDE8147-ECBF-4867-A2DA-F8AE1A73B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2786DA5-1FF3-41B5-A431-1B4B0ACC1C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678AA2A-1012-4D38-811C-D12BFC4A0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E39D41-D88B-438D-8F8C-6078DC357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4F4424E-3F4B-40DF-94B3-88112EAC86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E0A29FD-FA64-472A-8D67-93E459D341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54329E5-0BD6-4389-9AF5-6CD1E281D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6760EFF-6EA4-4BEA-A51A-A1A42D01C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20556B3-92F1-4D47-BD07-F4FE10759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C8B019-9DEE-4636-82AD-DADCAC505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955EB31-EFC7-4799-BC42-BE91E4730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A56B09-CF46-4869-B430-5893ABF69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906FA192-DDB7-4482-8ECD-DC5E020AF3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E54713E-FFC6-4F8B-8AC0-C81A9340D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070A3A5-CD99-4E9B-ADAA-FC6823D5C1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F389E46-40BD-4305-91FE-352DF73D40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8C5E192-BEA3-4C34-B756-3B3051042E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EAFC6C5-562D-43DA-8A2D-98A38D8BDC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92CB8EA-F369-4CC9-8017-CEB1607E04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F614803-6D31-461A-9B87-11C0B652FE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A3094B1-3736-413B-B663-C665C011E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A694C7F-4870-4ED2-A9F0-577FB6F0A3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A2397EB-9668-4DF3-8925-EC53AD0F0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64A5DCB-2F24-4FDB-B945-323CE1E339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D8F1DAF-577C-4891-9EC5-3C140B9DF3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B7135B4-53DF-4A87-95BD-61CF411C8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480C4396-EF3F-4FDB-8161-DFD05C8E5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24CA726-7C91-4261-B276-6D9C16003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2159D5F-5BBB-4665-BB87-126EA616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7C0587D6-9CDD-4C52-9BB5-E4753B12A8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F8B9719-1087-4DDA-B7D5-6C67195637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0CE6C36-316C-4F6B-9709-D3E4A0F90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4E64D78-EB8F-41D0-B9C8-3CC7D2B77F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F6FF661-85D7-492B-BE98-DE4B5225F6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E533D9A-6C77-4E2D-8355-4716C4819A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A4F253A-3AE9-4427-AAEE-99222BB2CF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D2DB78-31D5-48AE-B1B1-A7FE34ECF8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E4AD559-AC0F-435D-8A3D-78B08AFA31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3C5E940-BC38-42D1-9675-601FBC709F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B7381EB-22F9-4D7A-B716-6CFEB666E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C2F4C7C-4186-4613-91EF-29377F335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241383-FC79-4C66-B6BF-B79692638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0BBF7DF-7E35-4BE9-BB01-FC49BE1485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CF49CFA-A760-44D4-994A-185AAF6E6A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E9D9AFC-82EA-4BD5-8ABA-9401DADEC2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8776A9C-F11C-40E1-97E2-6AD4CC3606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9816673-2372-4FC5-8B4E-6A2BEC0D9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98EAFF6-6573-4B00-A05C-E44A9C0AB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51CACE5-3E5D-49AF-91AE-ED158705F6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D30DC36-CEF0-41C7-89EB-A900C6CF8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D6664F46-A24B-41A8-B54B-823906CC70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B539381-E20D-4E6A-B2AB-7AA1656C8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333C4D1-38A3-4B45-A7A1-713C0450C3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A4AA682-3D24-436B-8A33-D8C022AC9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367CB1-5068-4AB1-AC12-3AFBCB503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F1060BF-7FE8-474D-87C0-4644FDC2E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A459FC2-16C0-4C0C-8C03-835380BAEE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0E8DF8A-6030-4B53-86DD-C04BB8DF1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7073966-46D6-4F06-ACBA-29D95D1B76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D8042F8-668E-4391-BD62-9EF8705B0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A0FD4F3-F0A8-48A2-9435-BA48219797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70CDE1-23C6-460C-82F1-4E6F6EAF8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CF2716A-1CB7-4299-9143-DC1E392E95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DB2FFDD-F848-4C54-ADC9-4CE5BF7A69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19A8045-DEE3-414D-971C-3B2C7CB17F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DD608E0-CB6B-4850-90C6-3C873EEAD2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50E5BD21-DB79-4908-B0A1-7B7D4D8D1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E3D3C6-1F34-4050-BB28-51825875C0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841AE0B-FBB3-4620-ACB4-ACB74BB47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557BFE6-13C8-4E89-8EB8-A89C9CF5D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D7FA06-F59D-4241-A718-39395BFE9B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D491C57-F42B-4FD6-8A2A-CF5739975F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22C3DB6-E42B-405C-A2DD-11222CA6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D0C2B10-B118-4A6B-9A64-BC2ABBDEC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6538E90-B6DB-4C14-B71B-69F8386F50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24F664B-0AA3-47C7-8215-8645EA161D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20283EC-C7A7-4FA2-9E1D-A4C5A2FBC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1511739-44E7-45F0-BBA7-8FDC11DDE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7EBB53F-90A0-4616-95D2-09CAFA542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E70C994-7E89-4404-A85B-1D379EB98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BE8D2A0-B2F0-40E8-8E1A-AA33301E1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C7F9ED-8699-44AE-B420-1DD7AADA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2EEB252-E287-4924-809C-E9C8F6969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5B986EE1-DCB0-4016-A25E-4CD825397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589F50B-D3A1-4724-969E-9B57750B0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72E8875F-9A2E-4E28-9A0A-01F613AC79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B0A39D1-0813-4138-991A-1094A5265D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E6F366C6-9266-46DC-B3A7-612318261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700066-5CB4-42C4-BCBD-9B6A92EF14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FC6397C-42E4-40AE-9AAB-BA15E018D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404902D-5DF5-48B7-81AF-9BF968292D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099F473-1B62-4797-9E4C-0DB2F2505E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E1C5EA6-6A58-43E9-99EE-798A7A517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3E44143-D58C-4119-A965-0C04FC318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6C600605-9A85-4F0A-A3EA-F86D90097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9C7F8850-4E1A-4D2D-9830-87650D7DC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425E5BD-9E90-4FE4-9AD0-7DA8BC67B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B508EA2-3E4E-47BA-B4CB-683B6675AD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42F4E95-5948-4523-A0F6-4533B40AA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6F525CEA-3C14-4D58-8A54-6980B99BC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3C0810C-C99D-4F0E-ABA4-4D5AC47166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334C05B-B653-45E9-ABE3-9FBFEC3016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BF7144C-2F8D-4677-9359-2525A48EA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AAC499-E7AC-49FC-BAEC-F65623CDF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5D6FA99-B3CF-404C-A1B9-742561D6C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3082C2-791C-4017-8CCE-EBD500E8B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CA0F4D2-E24D-4B79-9F92-FEB712C6A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D514467-24BC-4A94-A2C6-91C3F2409A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59A99A9-B380-4A74-A321-1B8385235A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877B9C8-1F1B-4140-9226-1F9666902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A7863CA-B208-4F78-B33C-C076914A85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5B2B2BE-327B-4584-B56F-FC4F73B42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4D5E4A-0599-4271-AC2C-B54D1ABB13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ECAE2B-0C2B-4D69-9A50-6D449971B6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5135BD-F6CA-4F4E-822C-A04CB4AED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463F4DB-4962-45C2-B370-040159827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7EA1FBF-4E04-4364-919F-AC5DF22A8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5995882-A82A-4DC2-A164-E10F4D27C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C6B9EBB7-F181-4735-A0EE-5257B6B631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E649C6-D6D3-4B2E-9000-C11EF8EEE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3F6DA27-5FE8-4996-BCBB-7E5312BBD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07C37F4-5CDC-4559-8736-6EF3EC593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6158645-9CE4-44C0-9CE4-4A3CE6B817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A4F8423-8E96-4DBA-BC2B-A345D52C7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F844E61-2AA5-4206-92EF-6F6841EF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8BB3F0E4-40E5-4C9E-B159-1C4545506A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6996E55-D22E-4B28-8F4C-B16C6995F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ECF0FFF-897B-4094-B9C5-65D133C48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19FB81B-78FB-454F-9717-431D52BD7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46AC908-0D63-4A3D-B92E-EF8F565600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5D48CE5-4A73-4502-88CD-AF22454E74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6F71BE-C790-4446-92E7-06B6FC24C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01670A5-C1E2-4A66-A642-6D2D9456C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97686D-E1DD-453F-9E9B-914224B0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0E04ED-6CA4-4C43-A84D-E90769BAD8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65DED588-0533-400B-B963-5CD7CA1645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19A8E236-1011-4FF2-A64F-BF87A71936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1BEE1F-CB94-4225-A60E-886AAE5D26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3B442E7-A23E-4081-9ECA-1C816319B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8A69BF0-6512-4AD1-A153-42A08D283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D99DA01-3367-48D7-9C78-7E7EF2837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844EA85-FA15-42B9-B153-15A4B989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AAC6C-218C-4FFD-9140-1D07A189D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948EE5C-F0E5-4C93-89E0-C9D7DE649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1EC9809-92D3-407B-8C49-1AC8F86D6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0D72BCC-E1F3-468C-802F-E629F7FD36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42EB03F-F70F-4B4F-8798-D8776BA0A8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01EE93-326F-4C58-B406-423B9C423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6C6FDE07-B4B7-4C52-905D-B959AF2B4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AD0FB30-7635-4A5D-B67C-05CFB919F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A5D7AF8-915D-4FB3-A57E-CBCF377C6C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A97D86C-FE28-4CED-A821-7AA7D74DA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B01CC06-30A5-4599-9DEE-BDD8269AF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2A48B65-42DE-4709-ADF3-0377036A68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F0CA2B8-ED9D-4E3C-A640-FA9E878564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AD6DE4-BA00-4B33-AC4C-D3B2CD62E5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3965C95-7734-437D-A7A0-49F4EDBDD9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1EDCABA-C3A2-4A12-A941-73D6736B80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45605C2-30A8-4E49-B7AE-9B3E1E132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A52FF02-1F79-4ED6-A4FA-1A3CF4209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A52944-7736-4DF6-A4D4-196DF99CA4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25BAEB0-1B4C-4290-92FC-E63871C22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6EA554A-6ADE-471E-8153-B6A4464ED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13958CE-60C9-47A5-AC7E-F74EBD1D4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CC0FCE2-7523-4C6B-858B-D4112D34F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98104C5-22A5-4834-971D-AC7D54548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CDACF39-3FC9-437A-8577-D08D60DB0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4DBE422-1517-4C2B-A180-9D8F7FFC03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40E4F3-6612-4CF6-B6B3-1082E9DC9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46C2C2C-A1D5-4EC8-B258-EDFBAEAA9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E75E7B-6782-4DA2-A0F6-CFDD99300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C6FB986-4BF7-4E33-AE47-D564A9954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B6686F-FB03-4C27-BF97-F69337526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C612ED8-0389-473D-8BAF-DBD620C29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E6EA1716-7FE5-4930-8007-D4A7416783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1052AA7-BD0F-4D2C-9E24-F9618781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7168B58-6DDF-4700-8E1A-98A442408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268E392-DFF1-44C3-9D7F-75D4A21C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DF9F88B4-3EA8-40AD-B811-43FCA997E7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2C4AE183-6A38-45D0-B1C2-2A889873E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ACE9E269-F2E9-49CD-BB96-C43A0F3A98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7337AE3-43CF-4079-8C4C-9F39B79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A7DE6AD-1FDE-4667-8D58-C1DFE3EC7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8E02316-22EE-4613-847E-A90B9DAB00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86D855E-BA85-4EBE-9564-5DADDF9C4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5BA2BC0-CC12-4924-AAD0-D66A2727D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9C9EDC4-8181-4367-9990-C29E766F37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26FA2D7-3FE5-4D1F-893F-2B068E5A4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F41387B4-6AE0-40B2-8B4F-4876066AA1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8D9D10E-7DEF-440B-AA3A-CE32222F3D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2700472-4612-46CA-BC5E-5D15AD2E1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5B10333-23AD-47B4-B5D9-A49B6D8F1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5D5971E-E13A-43BB-825F-5B82B99A2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0F635C5-5169-43C7-8697-9CC7F3E2AD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E082E75-F224-4E0C-AB30-17E2191F3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608E786-5335-4382-9E7F-16D18A497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F45F07B-841F-43A2-80E8-E075116B0A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A8BFFB0-EFCE-47F8-AC2F-552593086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13B25F7-0058-4915-BD69-8356DACB9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B377D43-B67D-4A92-AA1A-C1B469D8C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8E3A69-6B00-45D6-9A9D-A7F5EEBD1E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2F47849-1A2F-4E53-8B68-58A5981225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3102552-950C-48CB-B0B0-78164F8ED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01DDC61-0C04-4FC9-BE79-503CC4C7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B01B97B-3134-4B17-AE20-3B9DAEFB8E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26F70A50-A9E2-47FD-9967-1C3F6BCC75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50C8FD9-1CCD-4F88-AB9F-EA5F1D9939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30C28CB-0EB2-4222-BBC0-4EB4C6D103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73C2BB0-8F93-4891-A15D-6A2EE70485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35BDD02-9622-4EDE-AFF9-D451EE6877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49A7E2A-58A8-4EA4-B360-CC7500671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EDF4EF-9614-47AA-934D-B3C36A047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C740BFC-9FD4-4B52-9AB8-3B8B7D3663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4A0AC7-46CC-4B44-9CEA-B10340349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575F4B9-4739-458D-B00F-3BF07D5A7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CB68E89-8A32-49CA-8B35-456044B7B5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C667401-E5FF-4454-AEFC-DA4027AC56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71D7FF6-3A57-422A-8FFA-971A3BCEC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B43BDB-C5D1-4324-87AD-DDF6386E2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B8F7C2-A316-49FF-99D9-E766558695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F09A43C-E65A-463F-BB29-B4F5DA0BF9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00EB3C1-79B3-4CC6-8A2D-6A17145B51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7741F0B-DCFC-419F-9B38-1E24CF635A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974C6C2-00CD-4EAF-B901-2F1874D737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79E91F8-348B-4066-834B-23A569A658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5D810A7-514F-40CA-93D5-449B533D21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B25CA81-833E-47CF-B943-311246227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56F533D-2DC7-4655-9A35-D4499FF5BD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1DD2144-6D4C-4E42-A227-A499F15664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7AF7DCC-F333-4CD8-AA21-C2E30D8AA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67EECF0-A338-4B06-B82A-015AFBF03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292106E-9F5E-48F1-8A11-E28E77FE2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7E9D3176-A6FF-4704-8B90-A975E6429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A6C2417-752F-42B9-B12B-A1BBD01647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E08F160D-C64F-4FCA-948E-7DB0B20084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B236F29-4453-4E6B-873C-2F77F5CF1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71C0D3C-A63D-4263-9E06-8C9EEFEC7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C4D09F8-7E70-4246-AB87-5BA04B570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EF27325-B6FD-4C6C-986E-92B1F5C0CC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AE899FE-0BB0-4304-B326-88687E82EB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03E3183-46D3-485F-9A5A-D59C5F11DD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B1F4FB49-3CDB-4500-9B66-07160BC65C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2F37DBA-4C96-47F6-A24D-73DBF0D028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407DC651-AA6E-45B0-9864-3FA795AB9F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EF0C2D3-B8CD-4FB4-9F8B-6B7BC2C118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7862741-2BF7-40D7-964F-E0AC4D5A14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E3C4C69-EC2C-44F0-9F55-1A83433EE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C3DF05F-BF49-4DD0-B786-75B41AAE18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218C262-C8E0-4C25-B6DB-339F4AA356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3087BC6-AA6E-42E6-B9F5-4D4F12C15A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20FECC8-4639-45B7-A75A-7810F6840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CAC1508-9731-46AB-8B36-2F85D67333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DB74FE92-D771-4E01-AD07-C92D2EB482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6C34E7A-846C-4A6F-B702-D364FC10B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8C1DBF3-1A9E-4158-9ECA-8E747EE3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A412DB1-040A-4E8D-97E2-D17BD58A8C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F0D6402-6DFF-4E9E-B993-1D68F92AA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50BBF60-AC6F-4628-A0B4-BEF299F84D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5415947-5457-4D2D-9902-E8050B1F2A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29B9314-9578-4372-B282-207151980C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5FD6B8AD-54FA-4B8D-83CE-D82455789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E5A63F5-BC01-49FC-A44E-9E08CA6A3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CF2B60A-7F94-45B0-BDC7-AC9D794DCF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B8050E3C-35B1-446C-8907-6194AEBF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D2F9B6D-878A-4D49-B52D-07CA99DBB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2B4E162-3100-40F2-87D5-B83643569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A052E6B-653C-498E-B65A-E77DE9A6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3D37E91-048C-4490-974A-06B82AB371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5E60A47-6689-4803-A90F-7AEAD9D4A8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AA922D3-48FD-4987-B982-3C688B4A67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7FDD4A6-290B-462B-B6CF-D578775CD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F5B156-9AB9-4BED-BB98-D304BF368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63D1BA-E013-49EE-BBBB-A553B011AD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55FD800-9F89-4CCE-9C5B-01061DF1F2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8DA404B-275F-4616-A764-56B9B39C8D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27F3FF4-77C6-455A-833A-2B38CE786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0953E56-55A2-4C51-B8D8-036BDAE60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B8C6C5E-6ACD-46EB-B86C-F62D52F1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22B2F78-0561-493C-B6F1-4A8D2C50E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2E7CA57-00CB-4576-8323-404C91DDA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864B306-13DC-44A9-A68B-C310D4486B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96E6F5-F537-4A89-B963-0529400E01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3F2F1E3-2117-4284-942C-1B9BBBA2FB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2B4502-F6C1-4841-BD9F-CEDFC3E1F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15F301-D533-4127-A0BF-321F04729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DF8BB32-3E62-4579-9BF2-8E0DC85FF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65182253-4EDC-43C2-BB82-BEC623708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1FAF5AC-29C7-4D5B-9958-503881184A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C879E6F-F9C5-49B4-AB30-F32F32AA50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6EDC242-5627-4C65-A428-988CE589A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C277B8-6D9C-4B93-82AD-E4B1A1D37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B9550E-34D1-463E-A3B8-56B92938E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98188E5-B00F-4817-8361-4285BBE93D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08DBD96-E9E8-4305-BB45-4B1B29535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DF2C5AA-4901-4B2C-8D64-B4C952419B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81224F3-E121-4B71-888B-EDF609497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AE910FA-DFD3-4325-8040-0777B1013C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8BE119B-ED52-4BDA-85FB-AD76D8EF54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9C4A912-1EC2-4DF2-A485-6F0A3AA9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B32C413-B8B7-4225-ABBC-5ABEB3CC6D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08A8CC5-4345-45CE-BEBA-F1B9D8F7E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EF07F26-3853-430B-895F-4F8C8A8170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4ADCBA5-3419-4EEA-AF0E-C6DB193803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429CE46-D2C1-42D7-BB36-7FB636019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1AD0B86-F3B9-459D-8F24-9FD43E4A9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E0938CD-98F0-4BB8-9849-4C9F2DBD9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2794889-EB86-4867-9920-C33BF48FD9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5CFEF52-6304-4CB8-8AF4-6B997A18B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E2E9971-0252-468F-85C8-A9D1B2458D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8018C6B-C197-45B1-BB89-212CA9350A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087DF59-6893-4F90-A084-A7A9842D3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B882DB-C6D1-4FEC-9E2C-777655D965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38A787-B0B4-4CE9-B8B2-1E88B1FCAD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76F08655-BBFE-4B80-BCE3-D625969BB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233AC79A-865F-47FF-8174-91E1EF627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7BA0A4-99D0-4767-B24C-8EF0807765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56FFB96-F008-4ADC-9EDF-5FED89D72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675110A-EBC8-4E7D-AC41-F5584D45F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969B037-5BAB-4013-99BC-C2E53806F6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0A18D892-8BB9-4C62-B409-14CAAF9B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6FB141E-F696-4974-8891-8D199D6AFF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050FB79-9D70-41D3-ABA2-26934C1F4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B527C0-C7B2-4D72-BF76-85C6E3723D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EEEC08B-6CE3-47F1-946A-C59D7D89F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65312D16-34FF-42CA-8F3E-E257FD6A1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653360-BD2C-421D-A1F1-7D9B0145C4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361281-14E6-464E-8214-257AEA23D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739AAD8-861D-49ED-8B40-0F8BBB930D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70FE555-80A1-4154-ABAB-5E5530C5BC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F814C56-665C-4F5C-84E4-87F60803A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71547F4-BA11-430E-A8AC-10AD9275EA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2789EA-4D05-4E8C-9B67-25A5299233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993768A-904C-4C9D-A8AF-AF0960A3F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1AA870F-4937-4F00-81CE-2510E3383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07B4EC38-5B9D-44F4-9B69-2195826E6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97A3805-F368-4DEA-B528-990394A6F7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0271711-1447-479A-BB29-D8FE83EA3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8A9D1A-A0E3-4149-A4FB-4AE933DB8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97557FF-9311-40C3-A05B-A06148931E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1E06304-C581-4485-970C-332D974A8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7BFE93A-E2D0-4D11-936A-5EBCD12960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C6601E6-E7F7-45A6-9572-F81652DE6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8C0EF00-8FBD-4C11-9107-A2C4902651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78ADB12-3DC6-4D97-BBAA-889B526AA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F1C7ED6F-563E-46F4-BDF5-42A6C0C72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05B2EA6-18AC-410A-B92A-BCCC58458F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D3506BE-194C-4DA0-908C-65BCA676BB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0D0356-E9F3-4395-9158-3E9628E67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9ADC88-4476-4783-834C-2453826FC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BBFA0492-B82B-4783-9BAF-C9A1E0B64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B6E0C5E-2631-4873-84DC-83D3FE5AF8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37E58BD-1706-4166-9CC8-52D013B048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097E8A7-ECBD-45A4-A689-453089A77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CB7EFF50-6832-490A-815D-59956A4CA5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2D1D160-E16B-4EE6-9B66-9B12F49B8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C953F81-B7FD-4B35-9A06-75D0026B3A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12357F-BD78-4322-A7B9-9D2C43FF66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D7D1CCE-7C9D-43E9-989E-17F9176DB5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02FDA8A-8BAA-45DA-8323-BC5A0B89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4236B0E-0A54-49A9-82A8-F14726708B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F50D361A-5B4B-4046-AD69-D0B7C49A8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7257DB6-760D-4F6E-BB15-4F6E5FD6C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35B0923-467B-4534-AD6E-00ED417EF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83395CD-7B54-4323-8B25-58181D7AD1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AEE450B-CC92-40C5-94AA-67A8704BB4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9803C0A-590A-4ED2-B1F0-A29BFD17C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FBFBB91D-97E3-43C5-947D-CCD15039E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535DB1-7207-46CC-B0A4-9859CA7530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A9BA7525-C3D9-49E5-A2EC-007B336431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3C309B4-9C4E-49DA-938A-886F49A6B4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D20E793-2C85-4E92-9D9D-19A0F205EB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D878B0A-12A8-4F74-B76E-3B9B418D21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64D4487-B59B-4099-BAA6-DBDC9FCF6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1341FFB-E036-4F1E-946C-0E9E6AD787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DDA5B7F-F062-47F3-B2B2-3B09EF6C9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DFB2D26-6FD3-43C1-B697-1895EB654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BE22EB6-3509-4993-8345-D0284002EC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1038907-189A-458C-B10C-59636227F7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00ECBF3-C42C-4162-80B3-93DF9FD358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C1AA90E-2937-4876-8C3E-E9F485EB72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15EFA60-BD89-4406-B683-D14C9284B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D5BCDCE-0CB5-400A-B586-BBE47EBB01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6B48427E-7B39-4526-9390-0549D2B819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D709C2A-1D75-4025-9246-D8A8924912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D426FB5-0334-4FB7-BCDF-ED6D6F54E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B5A248B-A803-4D35-8DA8-5D0288ACCB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56865FC-FB45-4C8E-BC63-66128AD1B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3968A95-C491-4A0B-A207-6AB9A2CE5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18769D6-EEF4-40FE-8B05-9E68BDF4F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CF9CFC65-023D-49FE-8A24-AEECEAA30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BFDCB6-3320-45D8-9B33-0C74B6A05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36C076A-C3DC-4A84-92C5-A11396A194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043EBFF-8824-413A-8C3A-9ECE225768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5981AFC-AA64-4F7B-87E3-F8C0EB1AA6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DD4ED4-25BE-416A-8CFF-F6BACC0D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199BA7A-B378-4F72-AF54-08991478A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44B9C4E-AD37-48FC-9CCC-1CD91671B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B58098E-7A02-4524-B845-14611FF8E8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F4682A8-C15F-4D3B-8B8D-FA36F7BFF7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1C9E3C9-C07C-473D-A584-5C6008A24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3F3EB16-0A4E-4BEE-A28D-6BC42FD8B0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29BA9CC-20E2-4D80-94EC-F4BC105F5A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25F9AB6-00CD-41E2-A313-CEFA216A3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F013C4B-F479-4A80-BEB4-CC2E2C804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F62C3AD-AA3F-4D42-A90B-8D3C02BC8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3CFA7685-F864-4FB5-B688-42E3EBC0A2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53F4E03-E637-4461-91E4-E1EE5535D1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174ED11A-75ED-4A5A-8CD6-738A92ABC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A876BB0-80DB-48AB-B0C7-04DFF2FC0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308C808-8B68-4975-90DE-E7D7DE7FD0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170ED37-43A9-45F8-B851-A7CA91B281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9B1EE7E-7D9D-43CD-8882-BA8EED3F7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C3B7625-8F40-4390-B6DE-251C989177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3F1724E-24E2-4A27-85F5-4D6061FAF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6B6893E-F66C-45FC-8AF7-7CB1BBA8C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935104B-EDFC-45C1-9DEB-7D6CD0ABA4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6281D73C-61E8-4362-AB46-CFE08599CC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04D9F56-23D7-4795-80B5-481F6310A5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A89E66C-B2B9-488B-8EFC-6BAF1D25E6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F879D22-3C11-4DE4-ADBA-FCC67BFC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730C81F-D844-4865-AC46-836F183FA4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FE4EF65B-4A1F-4603-9DCC-EFEA8CC256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2295618-5DBB-418F-8669-75C713CD0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CB31827-F74A-4AA0-92D2-57A71941E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BFC5749-22AE-4B07-A83D-4E54B7E6A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49FE7C4-E74A-414A-8054-8BA014111A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93AC60C2-AB5B-4637-A138-0DC11DA1D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F9E3E962-7F26-4D5B-9AC3-23176E23D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3AFE28C-6312-4455-9CD6-D7029A1285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E9E461A-09E7-43C8-8EC3-B1D46E137E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AEBF5E-9726-483F-A025-20A7AB7A7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649E481-AA8F-4CB0-B345-9F732706A1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05D5B3F-5E62-44D3-9FE2-2F92B9665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30A5AE-9D97-40CC-8AB0-91440F3B8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8E83CC3-B617-4843-8D55-76EE06911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0459EB8-B494-45D5-884D-4B4A74068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C445639-C317-4684-A6E9-8DECBCB6B2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E32B4B-971A-4883-BD8B-16367BFFE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D37452-1003-4A20-B2A2-F0AE2A36D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62D99C7-4A67-45E6-87D4-55F01A673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6965B2-8058-40C2-9F39-B9FB15373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A293266-6810-4D4C-A1B7-FE4D4E007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85E311C-3442-44F9-B116-8F741A8166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6B0BB09-73DF-4D6F-9179-3EDD99F194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A3DD5BF-36CC-4E99-B966-EF3226908E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19D36E-EA15-438F-9777-14BE636F10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EAC015D8-AF10-4095-8181-EED22E08A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F61ADBC-60EF-4224-824A-F6F26DE18C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61812D-7687-47E0-9FE9-0851444109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0FDFEE3-99E8-43FA-8B53-7E54342613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5098B2E-6D2C-46F4-AAB9-EA08A73C6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21BA92F-CB6E-4D54-9375-DF06E864E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1E6A805-84E4-4521-90B3-3FDB6D1F6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6C133A5-6B8D-48F8-ADE4-F451ED424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4D9ED33-2F1A-4AAD-A6EE-FAF3323CDB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208546-D526-48EA-9CCB-E23D45B122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683E6B4-0600-485C-ABFD-DC2419DB13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205B6FF-442D-43A0-A49F-60BEB04E3E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9E6B919-EFA2-4D81-96A5-5B0990DD37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DEE6A09-4768-4370-B6C8-B02856AE8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235C45C-4BBB-4785-B2FF-31702291DE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2D99BDC-F45C-40EA-8448-A88E967069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746E45A-682B-4256-8A71-12C77DD3A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B5A7977-455D-47D2-8555-5B840001F6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CD9C9E5-C727-4AD9-8584-C7454A92E6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B826D6C7-F2F0-43E3-AAC2-B58AD53160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10D507B-85DC-49F1-B5E0-3ACE14592A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1EAF3113-AD8A-4904-9B6A-08530599E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BF6D139-C99B-401D-A1E6-557EDED4D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12A42D-9471-489E-B56F-7097B44CC8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B398F91-E862-4E13-ADF6-48BE69B71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CD51536-40D9-482B-9EEE-9B23FD420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9830B70-3871-4640-8628-232EACB19C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46D3406C-699F-41AF-9551-E70FCA2438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F348478-5890-4C9A-B961-1E6DD81429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C8D6B5E-6902-4697-BC16-758629FFF4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6A092EA-A8A0-43D3-89D4-62FC3C8AB5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8F6B925-5D7A-4286-AE34-5F30F87F8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64FB4EA-C826-438D-8251-06E16944FD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CE66E2D-850D-4ACE-B52E-7A6A640EC1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DFC054C-C442-46D1-8F79-D9FCB91BC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BFFEA89-39EE-4BD0-9CB4-4C4921D5A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8AFB224-D2EB-40A7-A3E2-71FFDA325A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1B89783-6737-409D-AE5E-5BB5A4C18E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634F78F5-1B1F-4729-87A8-DFA7005A69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292AE07-ED07-47BD-8AE9-CA987BB645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3D53A0C-306B-402A-AFED-6A3113FFF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CF3093-6837-43C5-9679-AAC5BDE4E0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EFD530E-53A7-4EA8-8ED6-1D136D3031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5AB8725-C6CD-42DA-9B06-E69383AF4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2A265EB-0371-4FCA-B51F-5B175703D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7AFC0303-BA9E-4F6D-903E-DAEE15D2EB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794F003-9D47-4250-8A0A-2710FD14B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5BCDD1F-B5A2-4D2F-9465-DF0ED0A2A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0148C03-0486-44EA-8C6C-C86605EC89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D2E91FB7-09F0-4641-BA28-D0BF8E2281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BBE80FC-89BC-420D-AA0F-8199B1655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5064B005-7080-4000-9A83-9619BC51FC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CBE97E16-40DA-4948-8CD2-C3437D8B1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19506F1-978A-4588-AA5C-F8113DAA9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0C2B064-6E2A-4061-BDB4-8A431B41C7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BBC7875-4C40-4DCC-8160-E2EF41F921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19BA303-D9C0-4DA8-B9DD-66A75DFEEA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2C5EC-3F9A-438C-B9BA-6762395503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5289C8B-6E8B-45D8-82F4-99DB0F2DF8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F8A85F9-CE4F-4556-80E3-0635201FC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80501EA-7D3B-41CC-8E0C-08911440C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22D8F8-0462-440F-8F70-AB5BF28197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87742E-0D64-4190-8CCA-358D23685F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B8DEF0-972A-4AC2-AE18-7D596699DD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22B331A-315F-4D85-96D5-6F46E762E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878DD1C-79F4-41BE-BD67-1BDD298248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D62A261-4324-41B4-870E-6FA75F4877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015E12-2919-4FBE-A144-3B683B8059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F8C72AD-13EE-4ABD-BC9B-6ED1357A3D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1C98FF-2EB5-46B2-B5FB-5DC946BF37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E4B972C-A1A2-4934-BF82-12982BFB52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C311419-5AF3-41C8-A609-DC7A29BEAC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3BE2017-46B8-43AE-9DC8-D970A50087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A92B86D-3D8F-4A90-A920-0582F4D9A4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CED9C49-FA76-4301-AC36-301D13E0DB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49CACB7-7E58-4073-AA0A-69A11FE938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03622DD-F7CC-4A8C-BCF6-31AAA4C9B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DC334F3-EDF7-447D-ABC1-D147B41D2B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1C639CD-39A1-4830-A2B1-FCDE5F71F6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4AF7538-3483-4565-B747-B92FEEB4B8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C221D55-55F0-4E55-84A8-68C3D67C12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B5D9D61-DDD2-4DAD-A527-1ED66B7F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3193172-7915-422C-B60D-BDB7BE4D2B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48E2202-7C6B-4770-8602-3ABA814ED8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A8C63B4-573E-45ED-84AF-4FD92DC69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E792112-286D-4EFB-B13D-69FBF823A9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E081C02-5A56-48E5-84A2-F5E1747DF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9F7FD01-2DCB-4DDB-9FFD-866C44BF92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277EFF3-5A8B-4F0D-AE7C-C26BA4CB0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7E7885F-62A1-4CA2-9B28-BF1A652F81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2396EC-BB96-4E60-8899-E371C43CD4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7589176-1339-4423-9232-8961044C38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D3E4A0D-AD5C-476C-A43A-718A26991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4FF8AA6B-C7EC-4345-A109-435336A23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D06E6D6-9F96-400A-97E0-0B42BB5946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95DC877-AD69-46B5-9B84-A0D420C60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D9893A1-70DA-4C8F-AA87-0EEB5CF85D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F6128DA-E487-409A-BB59-5284FDA61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FA831A2-C816-4840-A197-0DE58C0BA2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7E63F810-D5A1-44AB-A969-29CA4F83E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6813EC4-938E-4CA2-96DE-4049C2C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97C96D2-664F-4F39-840D-D5384FCD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18348D1-25EB-474E-94FA-6A5AA02B17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D9183A6-EB29-4E9A-BA81-3670E446F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023B4FF-ABFC-441B-964E-1BCDB3484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3C7CF43-7EB2-478F-8442-AF21FAC73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26E9681-6246-4878-981D-4E2E02174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7F37C79-45C0-4F18-A6F3-F1FF91CA6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7278342-414A-4307-A15C-D281317CA9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BFA1BD1-F8EB-462E-933A-505CDDB0CC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18BB1362-A485-4781-8106-E2968608C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A6F6FA59-497A-4B28-B70A-B5948F6B23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3FAC21F-1A6C-4CD6-9C2E-C6187A4523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01B6599-FBDC-4346-8FA7-09822F8AC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031262F-07E0-41DC-AACC-B970156229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066B53A-8BAB-4467-8C69-796378DCB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7A7FAE23-271B-436E-ABB8-32F1949CD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E973A1-D1B3-4B54-889F-20F00E0D3F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245E53E-C41E-46B0-9D65-8407434F78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8343EAE-45C0-475A-BA67-0FC4C6772F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C00C6E5-CBD8-4C89-A47D-C0B96F9FE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155D9B18-4665-4279-A3D7-9640E1BD5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F66CD3F-052B-46DA-A915-C64CAF99F6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D840A44-22C5-41E2-8502-591B74768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332A509-2473-4A4D-8ECE-0CC2EF7A7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2F09999-5ED2-47B8-B659-179B11746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62EDDB13-24E1-48AE-936B-764D9F5149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B813F77-1A88-4623-B03E-4CED970F90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A0731D8-13ED-4BC3-A714-78EDC4D46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3DB1E1F-36F3-4015-8BEE-2E3C6DA8DE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FE472A-6562-44A2-A2B5-9A63CA43D6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CC4543F-D1A9-46E5-9C02-4CD204F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EC193F1-958A-42A9-810D-B0A93F5A80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C674EEA-48DE-4748-AF35-9876FEE4C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EBF428E-FD0E-401D-B79D-9772594FF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369DED-E17B-4DAE-ABBA-E29B28AD2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FC11DAD-DED4-450D-B882-B7BC3BE94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AFCF328-0FF0-4C09-93C4-D8F1FFACF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C80180B-27FC-428B-84FC-B335EC34A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222420D-1528-4B60-B034-C78734448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5A4B44-2E3E-43C8-9CAB-10D1AEA925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FE2CD5D-75E8-4681-A4EE-1E82C28B0E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64FCA809-9A04-4F23-8C2D-CD7BB2BA2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809D5B98-FAB3-4036-8A7E-1152191CAF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21637B-05F9-4961-A192-6D4BC0CB77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5952C0C-3CC7-47B3-A352-43ECDE1D2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3E25E7-58C8-4970-A22F-29F3D318A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26C989D-80A8-437A-8B98-52BAF4EA5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DDB7F1-92F6-4BA2-9E72-235ACE734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BDAC2B1-5FE8-4E56-BE09-95628890C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DEAC9AF-0FFE-42D6-ACDE-B0C4C0ECF1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4240671-A1DA-4995-974D-927BA3D50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808D922-E793-460B-A140-21CD1F1CF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00F01-315B-4D25-898F-E3CDBED97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8B4B79A-06F5-410D-AA72-8B704F27E0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68F222C-7FD3-4AEA-95D7-8F9AE7391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FB750BC-D840-4578-8678-12EDFFC77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39C1DCA-539B-49F8-9C6E-AF71C18E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D6CB739-A8C3-4C76-AEE0-EA5E9BC0F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033856C-9A6E-45A7-B557-D645DB423F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6462EAF-A5E1-4BEC-833E-F57E52F1C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6AD40A7-6B13-441D-A71F-481972EF2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5129370-1F11-4C4A-A3DF-58E7F88916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9D810A6-F3F1-433E-840A-74DFD903B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7805596-9AA3-4883-BEC8-E0F31559FC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D9C25B4-040E-427B-AD51-8BB7A8F2EF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781A54D-7A90-4B0C-9C46-66D75CB604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1200051-9C41-4EF2-B763-EFF6690CBE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836AA36-5248-4D47-9D57-3F8DD7FD4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8EBE7AA-A94A-46F5-BC17-36C205B9E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189AE15B-7532-4781-8364-19F35B7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15AAB30-7D16-48D3-ACA8-AD83CDF085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BCC6DD8-2C35-4675-A3D4-35B36A108C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89B5DFB-4107-4679-A1D1-AFD0C8FE2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F11CAAF5-75B8-445A-A4F0-B5CD8D308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5AD65F2-1ECC-46AB-8ED7-67D5825EA0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B35EE81-C501-4B4E-A54E-6ECA69447D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28CFCEC-6999-4EE5-9F8D-22BE1824F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065F87-09DF-4BF3-842E-7C7A9C8EB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2896D58-A54F-42D1-8B07-B8C427DD8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223CF45-6A42-4EFE-90F2-C6E7F798B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6F6E1AC-4780-4E22-AEE4-668FC38A3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9CDB06C-4076-4208-960D-B2D5F26E1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8CDCE35-E9CF-4699-9C6F-29DBAE3003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2118955-9AA3-4E74-B6C5-4F68193AE8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4EEEFBB-EA1C-4099-9FFC-5EE70BC0F4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2C57952-B3BE-423A-9A1B-29A3C0B0E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42A1B10-B61D-4321-A76A-52736C0EE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D1577FA-3C0A-474D-A597-D5ACCF5F2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6B60BAC2-E22A-4724-932C-C82D710DB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F805F68-6165-41C6-9583-DBB8758D6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4A3039-8C41-4274-B416-316EFF72EB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1114EE9-69BE-4F3C-B018-2E4CF3CB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50D952C4-7964-4433-B40B-A530D44F29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B034AB1-D7AA-4AFF-B3BD-25F3C3C937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9705BC3-EC09-410B-8403-CBDADEE2D7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D0DECAE-BFD2-40B6-AD0E-60552AAF09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00B682-4E5B-4C54-93D9-55B38DC9C9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C79ABF3-D857-46F5-B31E-BEB448FA4A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49815D-F00E-4030-ADAA-3C1AC0147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C04A1A-D1AA-402C-B7D2-F7DBE3AE6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81268CA-C6F4-4B5C-BEFF-A9AA0A18D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E31D06C-4CEB-4BD5-9ACF-79264A4E2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90D051C-7D02-4139-84E6-E3FB2A74B6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4CD25BF-D689-4D2E-9F27-50F1DB9934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E0BCEB4-4081-4892-BB19-49C97C0C89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45ABC0F-2E78-4327-BECC-E522B9478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216C9F1-E333-4DAB-BDA1-6C9025048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20F4A41-1C40-47D1-9F35-CDDE81C9C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4B1F820-4302-42E9-A14D-5271E274CE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B306E3-0FD6-4384-AA8C-65DA501896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5512A4-2F0D-4C5F-A9DC-06BD627F0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AAC44E9-C51A-47A4-A40F-0189DD966C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89B18599-55EB-43EA-B546-ED9239107B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CE9D82A-B983-4B4B-B88A-E0B3017C8B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C3B49B7-CDBA-4D0E-9FE3-8E103EAF8A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3F6A570-248C-4B64-9FB8-0F76E3781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2414EC-3E39-4D63-A210-A3F3AA149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75062E5-AFBF-4EF1-9EB0-31B3BD5689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CFAF182-BF45-437C-B6A6-1E38EB993E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43A6044-8B87-4F34-93E2-624FD0A68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E2E0961-961B-4781-B637-F5FC9F6B02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7CADD77-B329-462A-9B9E-D07867333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5709C5C-F3A6-499A-BC59-ED50B0EFC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C38017A-DD06-4A39-AF27-8E9D69D92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F803383-C9E2-4CBD-B54B-0A9114C8A6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27754C94-058A-4329-B514-27A58FB9A5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E05738E-CC35-4FEB-B235-95366F492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0998844-E603-4014-9A87-13C2B5A4C7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129D2C1-4075-4669-BD7F-6A4FF9890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0CD6BD7-E8F0-474D-B31F-BF6AAA28F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8494DA90-D859-4515-B21C-71660C3F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D79D170-7D24-4EDE-A682-5E91780D2E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D0977A5-5032-45A5-870A-AC16ABBB5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178943-B7BA-4103-B589-BC5AF07CD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8CABB49-D379-4EA7-9C6F-68F604B828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82C8349-93AB-4CBE-BB60-FAC20EFCA5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D5AC51D-CD4A-45CA-869F-239F9E0E73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AE94612-0F9A-48B2-A554-4ADCC25E2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91C52C1-3CB3-41D4-B6B2-239B38F5F4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921698E-C9F5-4DBD-A5E9-23D39880E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19B012F-42AC-4023-A484-00481BE9FB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68CBF4D-F404-4322-8AAF-FDE3D7CBA2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6301E26-D755-4BDC-9264-B4B51EA3F0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FC0D88C4-B7CF-48F3-B115-CD1487BB76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2F4B2F3-2DB8-4B30-B763-AC9AC7300D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1B7F990-1BE4-4805-977E-E5D107C4A7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B6D4872-0B76-4177-8779-B4EF2F4BD3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B88CE70B-C872-418C-BAAB-B36E6C828A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36C9EA5-EEC6-4CDA-B826-3DAF117CF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0734503-1871-4CD7-AF82-B6208EDAD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2FD86-6BD5-4911-9658-16913A54B2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3E722CA-1E7A-4B3D-91CA-85327E0C23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B196789-CBF1-49BA-89BE-1AC752150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841265F-D035-4A3C-893C-27DE3125D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9B0B5B5-13E7-4BF6-A81F-61576D470E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AE9F73E-D2EF-439F-B4D6-610EF67D95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DC8C4F5-5C64-451A-8DE7-DFB2401244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262DDDE6-D1A2-43F1-AAD7-17532FA7B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C6C8F6-DB51-492F-A1E9-399CEE8E42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E74E9E0-5094-43F4-9A66-A10006798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7BF7F3E-5489-4537-A326-150D50142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5AE9872-2052-4E29-AA1E-B6CEC577A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B636C52-E11D-4D44-9208-2AC95CBC4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230BC2E-97DB-4E3C-A8CD-8FA4E8D752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92BB4CC-0AE1-478C-B2D2-63C90E5F2A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9EEA19-E792-4502-8541-AD965336A1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66F8DC7-D1A9-4D3B-B04A-D7CBC475F8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AB2465EC-F4E6-47BD-B632-6D6E928960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11347C5-5B39-4236-93D7-9B26142F48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D85AE6-4E1A-47BB-ABEE-2D873CE7A0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48D4CAF-1F1B-4263-B924-739D785DC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C04C05F-AB5A-48AF-BD01-2771EE2BD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F2F5E01-A45A-4EBA-BDFD-F4896EBEA1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3FEE9D-826C-4B53-AAFD-C460C0E9B4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454AFA-EE05-4B4E-BCCD-B3B875873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39B66BC-C4F2-4ADA-9728-2D007B6C5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5334CF7-E450-47F4-806D-BA8D55150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11D8E5-D051-4C1C-8C9A-607E1B143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2A881FD-2327-4E5B-87A5-B98AD9F38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030A2579-E4DE-43BB-8B35-8288441D2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2D4680A-5E00-49D5-A3DD-BF5AE5F81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27E6A47-390F-431A-B83D-7A0DFB23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97A8C7F-F419-44D8-813A-A4E97B5BB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352BA7F-FB1C-4509-805F-2238F9DD76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539D82-E023-434A-A6D4-19115A99E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EBF9730-B9E3-4018-81BF-5C695BF4A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C78D10-3E1B-4DC1-9EFE-481E01A72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DCD6892-7FFF-42D4-BE3A-08F14F0BC6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3F0CA5-63E2-40FB-89AB-90F8BE0ABC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CFEA027F-F9CC-43EB-B4DB-5AE6DB1F26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4238332-3E2E-4421-919E-8CCA118D5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65A6054-D7F1-411D-8DF6-05FEBCBF4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A2AA817-11E3-41CB-A2E5-E3BFE3A987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48DB023-9F1E-4391-8F21-491B9BB3BA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B6951C1-E548-4523-872A-92DF09436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D41C61-225B-4BC6-A59B-A5CF0E19FF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4982DA8-3303-45F9-85F0-FF5621C744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19E1C71-58A9-4771-9C4A-03716B586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EA91D3-C02A-4A7E-977D-8F949B5B6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6CCCD8F-12F5-4DC5-965B-4F2A75548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8EFEE09-AA77-46AC-9BEE-489F44B6CF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0B9ADF2-A733-4F6C-B3A1-08A65B2F9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55B7E8C-9830-4C03-9187-E76FEE0DA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6A9C0A1-02CE-4C8F-A533-FB706F3F4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93BE362-89DC-4CD9-81A6-0794FE538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1243760-78B1-4682-BD6B-523149D21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0FE9FC9-3F0C-47D3-A969-31CAF1917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98E644-6B28-403C-BB83-161DF1288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F8C2CF9-77A2-4349-9EA8-AAF5BF7D26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B5BBA70-C535-489C-95EA-E85216B681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BF19A4E3-491D-4C4E-9B96-56D61F051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B3C2E6-1377-4265-B2C1-9606D82F33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246E56A-8A4B-4996-82B4-1C680702B5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B6C2458-DC60-4C13-9FFD-3FD508601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CAF05F1-289D-4A55-9D0F-B3D27B60DB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05EB257-CF11-4CDE-9040-5FF609B49A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CAB0910-7D7F-4446-AAD8-87857C382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C7A7FE3-ABE1-4DE1-8DC2-8C473F677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F86B8E25-818F-4AD6-8F9A-5A829ACF3A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83302AC-AC3E-49CF-A921-4659A0312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B90FE41-9B8E-4F30-86FA-D1FBBA93A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759798B-DBA1-4F1D-854C-4E8877B1F7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B690D79-AE6E-467D-9955-08C0AC93B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FB8EC8E-E001-4D90-883C-0766E60E31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F552D2B-467A-487E-AAC4-CECE6FF71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C83E9B-A137-4F8F-893B-A572F7352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FBDE5A8-154B-4A41-BE8A-DF4AF653B5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6688A85-DB6A-43B4-AAFF-DC8A73D3C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2A1A8D2-9462-4A98-83D8-8F48BF16E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649BCE7-C7A6-4259-817D-906D774048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6187D1E-7198-46A2-8DC7-7C15E206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21AE40E-0F61-4D74-AA41-3ECDF00206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60F0FE7-06FB-47B0-9877-D3D56078A4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BA8D441-8BAE-44CD-BF05-2B634EA99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0E2BA1B-0F9D-4B7F-9B1E-5F816244B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E01BA6C-2DBC-44AE-992C-7E700EFEC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B9BA10C3-442A-41FF-83CC-DA38F86CD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A5309B7-C637-449C-94CD-5C669905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26C5AE7-EB60-4BBA-BCEC-E2CCED7DFD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5F38DFD-9639-4040-973A-FE8F54A51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F2B2010-B8D5-4B0D-A02F-6CD292D514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6D18D0-1649-49BD-85A6-56CDB916BB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D77641B-C564-4C20-9C02-9B53ADC70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9DCA6F1-99B3-4BE1-9FC8-0FD79AB8AA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85057EF-4CCA-4480-B27B-D657D3CE6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BAF3383-CDBD-432F-AF2E-A5889E85DD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7DF1246-5CAF-4A28-B08B-D9B85F932E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7D99549-76AA-42A4-9721-199D33C6A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C259F97-5CF6-4161-92D0-45D87B32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8732A22-05BB-47C2-8186-1B67CEE9D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203D2C3-3935-4B07-9C7B-07ECEA3B4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F69F527-0FCD-42DF-80C9-A1E74A3BC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DEB16E9-D664-47C3-8FCA-F46E62E5D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BD1EA80-81AE-4580-AB20-ECE0C2BF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74EDEE5-A3BC-4413-AC7B-06D407EA9C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7187576-1B91-424A-BD9F-93C63CF7E4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9E55CEA-9847-40CB-8ADC-921B931E0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49E5E5B-7DBE-4945-8FE2-6F766F69B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CCDA8EB-9121-4A57-9A0F-F3536FCB14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C688577-D21D-40A9-AC06-FBF01148AF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EFDD362-FE0C-44B0-B36D-46C873E9C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8A295B-EC0A-48C4-9065-03184F171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EC5CCBAC-28D1-47D9-9A3C-A8231D497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3A338C1-0FEB-4F2D-9039-E6B0F093C8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57D9E79-22DE-4651-8CC7-7498E52294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AE13E96-CFDA-47AB-B4F5-8D9C84EC0A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84D241C-981C-4CA9-A570-B21D72CCF7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E6CB863-91C3-4ADD-AD9A-BE914E2DB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A86932E-75BE-4C1F-83DF-B16FC5C7F7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8BE20EE-7130-4AB8-9CD1-936FBF3036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9E66252-C21E-4348-8DB4-326F5A122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3DA5E732-73CF-43C0-9EE3-B924A10E8E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C24967B-C293-4B19-A5D5-A519353BD6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39EF069-E5D4-485A-9DBB-903B6AAD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B317FFD-4A80-4817-A49C-47D09CC6D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C2B445-4793-48DC-9274-7B047ED1D8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43CCA12-55ED-4C46-9FB3-BC03FF4BC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9BA1B5F-8C27-457C-8D98-5B91CBC14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FADB308-6066-488B-8263-9D82A477AF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0546DB5-04BB-4449-9F09-2D60D8CEA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7BDE90-239F-4A09-9744-9CEF55CE2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23A3B18-8EE5-4406-A982-50E7E8EA9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680E448-84BA-451C-83E0-2C36C6C3A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BEEE01F-C248-407E-AD7A-8EF6489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329603D-9A45-4868-B282-75E5BF07A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CC3FAA0-1ACC-4914-AEB6-40597F230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3489199-4FB3-41D8-9979-5E07AE0958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461DEC-56D7-4F92-A277-8E704885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C261CE-0CD9-4235-ADC9-F739CB53D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90E7235-08F2-4BB0-9EBB-CF667E52B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DFC46F-3147-47C6-8138-7F18182A60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8B064D-BD4A-4F4E-B1DB-A9991F669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3FFD2C1-1679-46B8-9726-F8B085E33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3E74279-6148-49F2-B4DD-7D0BDCBE20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0AC44D8-9132-4DAC-9E52-97980BCA6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5759F1A-3F4E-44FB-8CA9-65DC36DCA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546807-81AF-447A-A7EE-7F4409C1A5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30FCE38-C10E-4567-B953-41E49A0A5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709653F-E06A-4CCD-BE11-EC0FD378E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34163DC-4F08-46C9-B0FF-667CE9C3CC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117A23-DC19-4A45-921A-AEE05EFDE2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158191D-1B2F-47F9-8330-2119884FE4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0B8FAB7-6A9F-4EAD-8571-F813F10193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1682DD9-2520-4315-8889-5F222780B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F0C98C3-C19A-4712-B2F7-CACCAD9BA7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BAA0436-1111-4B63-83CF-29E49D0310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7B60669-C5C5-4982-A8E9-B4F846BD4F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E11348F-293C-4A45-9044-D41944F414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74DF0A-84D4-4477-9BB5-B6362C383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A0FCB82-C5AA-4062-A6FA-9068F19D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9B39345-E471-4444-8E3D-BC7549FE14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5E7816-F559-48B0-ADCA-34BECBA55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53353A7-C468-4E11-B76C-3B226CCE70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9B07B12-23FF-494B-9775-A1CF6AEE42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A64F75C-753D-4294-9C35-3AA7F01CAE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2EF8DF16-9C19-4B45-AE72-93C0FCA2E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37123AD-8395-4152-8619-D40C27B70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13F86E0-0C49-4D74-A07C-7CC0726FA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1586C6B-434A-4EB5-8B4C-D936D0B70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13FB41D-460B-4428-BC24-0EA76E854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E216FB7-758E-47BD-B6EE-F2A99A211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B34B09E-08E5-45DC-B49E-5383B8E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3070FC-0561-4238-B8D2-02489C13A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8E4C73B-90E2-46CF-8516-61335A055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C5B239C-4D29-4FC6-8D31-4AE6E380D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8BB725D-1809-42F7-898D-FADBBA78C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C423409A-F0A4-4620-8E69-EAF4AAA9B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D930684-92FF-4046-AD45-B561047C67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C3A867C-6EF2-4D68-8111-7F0FAF2FE8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4684552-DEEB-48F0-887E-4E88CED5D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0B39863-8FF2-4D82-9E32-BE16D9DA2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8F04A47-43A6-45DA-A61C-8B42EC1FE8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9B835C4-7B09-487F-ABF4-1FBBFA0B72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9681469-E6EC-4B6E-AB24-9FB582D56F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7991C64-A3D4-4C1D-B51F-87B310A74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A0E3F00-AD1B-4E88-9189-2D43778EF1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FBEAFEC-78FA-47D9-BE62-E7B9AA5D7F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E0EE155-9E9E-4C38-8B33-13A863F1C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08F9218-AEDD-4077-B767-2AA3646A44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41F1541-0761-49CA-87B8-393C929E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973C076-7A75-4F46-B38E-D49113FC37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604DAD6-60A6-4E2E-B555-C4C90F0EC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981D58B-24BD-4ECB-927D-DFF94C7BE9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34B7F4A-6562-4F05-9C1F-CA514693D7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14659F4-2C7B-4948-8193-9B65A366C3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4868DDD-52C8-4BEA-A1EA-D371DFAE24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AB0328C-AFE1-4EDC-8B7D-AC2A42421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3B560D5-9217-4591-90A3-9599B9A47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854D054-4C41-4FAE-83D5-41F3BEB7C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F48625B-96CD-4708-9E9D-7CB5CE99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2756214-741F-4BD5-800E-BD7A38DBC4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0FFBBA5-B731-4967-A8BC-36246EC43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AEC5692-E2C7-4132-A3B4-E901CFB38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2F6861D-A1A9-458B-A7D1-3F44CABA9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63FBDD0-B72C-47E9-BFFB-21A6C9277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9C37810-BB30-4E7F-9726-D2D8F1B65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96E7BD2-E90C-444D-B195-713C7A1D2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10815F2-8FBA-4819-8C9E-1332B6C6C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891D9C72-2F2C-49E9-A496-484A3AF74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77B2466-4979-4178-B3D0-C325A41D8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CAD793B-8C2D-4ED2-9109-4D35ADFAC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C049952-08B8-4B5D-96E2-D868E5956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84ED24-A4DB-4B5A-B035-510590CC0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B3134D6-ABBE-4955-9BB8-2B96088324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2D3ECBE-C73A-43CB-AFAB-6FCAF6443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5B31ED3-2D2C-4A56-B65B-FBAD41377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D9C7493-8369-4310-84BB-934DB83EA2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680475-C1DF-478D-8138-0E7E770D8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00FCAB5-9E00-49D6-A2D9-98E5ECA171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357FAA1-E80E-4A33-9779-F78CD0839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EF3100B-32E6-4D89-B897-312D0984F0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B647CFE-72E3-48C9-94E4-DB49E9D6A9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128852C-8126-44E6-9182-5DF9F2F51B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626EF8-92B7-41EA-B815-6DAF51E3C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09D90EF-A731-477C-8F08-F07B506EF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7EFFB6-7EDC-4482-8C91-FD3B00E3D1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87E75F0-C96C-4820-8440-ABA4B5774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15D845D8-7CB3-45E0-8714-2A1FFF6CA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3127FC1-D341-410E-B73F-F5CF4AE77B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91A85BD-48CB-4E57-AF0F-36955EA8B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2274F166-3E4A-49A6-8AC0-D3F8626A6E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483C5C1-9430-4B26-852E-AE3E9253D5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389A393-F961-483A-AF01-63C879724D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FAE36CE-6736-4D76-BF2B-F0BDBF395B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D649367-1BF3-4190-B055-EAFF8D3D7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D27D8363-FF1B-4731-B5DC-0508E316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9939D1A-8EDF-47C7-8575-99A3FE7D3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122BCD01-E063-4070-BD9F-358FC3F7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A060BB6A-7649-4DAD-86D0-A89C35F668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EDCA3E3-479C-494E-A6B1-8EC1911A6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D97CAF3-0918-47FC-9832-1A06DCBD68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035477F-CC22-43A4-A173-C1B760DEEA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AC5E73B-1F13-41BF-ACBA-A54961AAEB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A190F9B-38B1-4E60-B4B7-8F5272A69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A1DCD3C3-F645-4067-AEC1-FC4A1BA65E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4179006-85B5-4A3C-B11A-2FF95D040E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4168410-423A-4A78-8909-4FB26B1807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2040AAA-CFFD-4B00-A06D-F84B94BB96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EB4DC27-A2EC-4507-B213-9B6065CCC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C910CC06-28E3-4255-9DD5-FDCE9271D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18E85A-4D6A-4BEC-9EA2-5670FF3DD0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0F1DDC5-D648-4CDA-A414-1B25E13781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5598773-0A37-44B2-941B-F8EA67459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0C0F19F-CC14-471A-BC2F-512C0E2AE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0723507-F949-4C70-9B34-DB239DE2F5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005237A-48D2-4F81-B192-8230C43BDB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7794F99-4A3A-4898-B960-B15F743C40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9E6819D-13B9-4E43-AF14-C9B9A18DB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A42625D-CFBE-4196-9DCE-1E80FB417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C5054DD-BFA3-471E-9F6F-4D62E86D76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07BBBAF-D8F0-49ED-9A99-7663F580EC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3FDA58F-BAEF-4B54-9F57-ECD38481F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9BE6738A-EADE-4C42-8CC1-6C9288657A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2EC947D9-F71E-41C5-B459-03F9080AD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6BDDEAC-E176-465D-9E8D-9DD2188867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56982E6-3029-4AD6-B133-CF2D0A32C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CE43F79-99AE-4DC4-8CDC-40A8FE00F8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6FA9C83-373E-4E6F-BB61-B6A6AE335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C936A76-20E8-4F29-B761-2898A8B358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BCEFCCD-E7AF-4E7F-A98A-E9934A2BAD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8C4CACB-748F-421D-9FD3-150220B82B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006A508-ADC6-4AC1-BFD1-DC82CB5358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0EC19E0-A149-4C1D-ADF9-AD3CE9EB6F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9AD25E7-4BC1-4120-B198-8862F893F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E124B20-6CEA-4990-964E-6655C0E812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F922A71-D92A-4BBB-BD74-8D9F18812D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97C0D7A-1614-4A8D-BEE2-7D0F935063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BB33A4FC-E49D-4F59-8A7B-A64A2204D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BC2836-DE57-4933-96D3-5F58DA1B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76C91FC-379F-47A8-90A4-C4D991E999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1BA80D6-C4E0-491A-BBA4-BF312A3FEC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0B18754-5DB1-4394-9C96-0D489B32B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4BC4D48-967E-4FFE-A9CD-4C2401A099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9E23CFC-2C31-40CF-B51D-E84E0EC52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4415994-7135-4745-8D54-F9D8147FBF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EE3F8AE-B984-4DE3-85A3-27D3CEC3D0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EB49D4C-BB39-4716-A317-6EA5191ED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53F6ED4-01C9-447B-BD88-318031EBD1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73E7F1-7D10-46CA-9DA4-CD58CA0530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4BE0893-F638-4436-AB9A-0885D8AAB2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15B24FF-DB7F-4933-B052-F4C989F80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6B1E882-AD73-4564-86F7-34D15E9E2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4ED9164-0575-46B8-8FBD-A92E7087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65F5DCF-64AA-4956-841A-0472E3834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1BCC06-E854-4F61-9235-CCA467D1C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99C57F-C64A-46DC-AF71-B9AD86E269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97BAC86-C23A-440F-BA1D-27A405D13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53EEDB4-BB7E-418E-BFE6-F8BCF96334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F685249-3DA3-4C3A-8042-B621B8CD6B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00EB8F-1148-4DE3-AF43-63A89B218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CA4DE5D-B3C6-4350-B6F5-4937D8AD5D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235CB10-58B9-4228-B60C-E66DA80A4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87BF11D-731F-4040-A898-652B07C70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3312A9F-3303-4338-9138-666C1E133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6FC796-8362-4270-B6C8-65C611431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4EE3A4-6769-44ED-90EF-A5AF4E55E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0160BF7-D46B-425A-AF14-407571C78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FA50432-675E-4E95-86C1-08C35E479B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59E14DAA-F246-4E18-B52C-70E80FF7B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5AEBAD2-E324-4DA8-A1F5-8CF2A90EF5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835AA56-6AEB-43DB-B2F6-86D9402CA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8D8C20C-8AB1-401A-8D38-7EBE88728F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2BE02C9-2034-4CBA-9B83-E9380D036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D0C0D57-F5D0-4CCE-B406-E015A0E311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D2E49FE-2DF0-43C5-9659-240ADC147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DB65FE1-7274-4311-A8B4-681FF4912B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7DD5527-93C5-46DA-B969-77ED13AC93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FE95A57-3C17-4C67-B7D6-A4C4ADCCC1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36B7067E-D8E0-448F-8317-648EEBC00C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9DAD767-3625-47B8-8ED7-201DC27C1D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3ABAF0F-7968-4D67-9C2D-E08CD1D7F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6FCC024-D278-420C-A375-584B9447F5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1E53C7F-C3CA-40C5-B6FB-B9197611B3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0A010FE-6813-4332-BBA5-836CF5BB59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B5695A-B137-4FF3-9ECC-CEFD9047A1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A917965-4763-49FC-B1B7-DAEF827A5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08E4496-36FB-47C2-8E45-AE4EE13D1C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4D8442C-E68D-4887-96DC-C948748A04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7A208F8-0B8E-4795-A518-0484429F0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D43E49B-AE0D-45CD-BD73-A4BF64E550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685EE27-7F0B-471B-88BD-5DB41D1A6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01F4B32-DA6A-4F86-8915-3D28762A8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7E5CAEB-11EF-4CA8-B47E-04E2E89DC9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D56C9EF2-3523-4F26-949C-63E348040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19E65D-8E1E-498C-9A3E-9AAEF0485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F223042-4DA5-42A7-8A2A-A14FDD13E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F700E42-6017-4421-8C92-AF0EF0660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11EE07D-227F-481B-B481-2791B0516A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74560A5-E8F7-4359-A8A1-90E704E1D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AE4178-FAB0-462D-B9B4-A8071834A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6274D5-42C7-4EEA-AAA2-F5401F5F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199CC61-9502-43FF-9F7A-DA68C17A55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D7EE786-EF39-43FB-9ED2-DD5388C6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6E84555-1067-4399-939E-3C481C869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A62EA6D-B13E-48BF-BCF9-6F36976CD7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C0E2C7-DFC0-412F-B58D-1CD59F4903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6C22241-1F68-4FCE-A543-18115BAC5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992A06-5F79-4E88-BE9E-41A9DC03A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D822533-DFAF-40B2-8AEE-A784405B8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F438C64-97E4-4A1C-BADE-1A5097195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6A1E06A-2D54-4FAA-A3EA-24D123E499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97022EB-9CF4-4F1F-80E4-B29F7600E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736A070-F999-4D11-996B-9D96C1C38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1CD329-96E1-4268-A6E8-ADCBF1B1EF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4C51C82-C027-49E4-9F8C-C3CB34CD0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C9C631A-9D4C-4C54-BE2F-1D25043C1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16FA131-B365-427A-8B4E-9142FFE57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0C05F86-1ABC-4833-BA18-BDB72ACA9D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92C25E1-7520-4596-87E5-E5B528769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FD74DEE-AF4C-4ABD-9E45-775A97A48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02B308-2CA3-4B49-9C0E-7F3C3C793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B328DF8-A796-4DDD-A342-80B0B3D1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ECE92E6-FDF0-4888-AB4C-7AF08C6AE5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1057B86-607E-4F6F-BBCF-E90394E536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E41DF2-7D2F-410F-B905-20C18E528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FD3DD9A-2C8B-40C3-91FD-122D9456B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D6F6678-E87E-44D2-8EF8-D30EB88B1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9316181-01D6-4DDE-AFD3-ADC9C0113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36B7994A-B186-4F1B-85AC-7537CBBCC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1EF4026C-4ECC-487F-B41B-ECD31F2BC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19867C5-B893-4FAB-8237-62DB34E2C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641FFF8-4C4A-4A72-9A88-E2FFB84F7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69287C6-547A-41BB-A9CE-664D64890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596E292-E857-4D0F-A558-F0EDE25C2D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82143E5F-473F-4862-AB99-6C2A2C611D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7E68BA4-F815-457C-ADD7-ACC69D4196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6795FE4-90F7-4CDA-B112-2D0BB4586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9637110-B3AE-4E73-9F11-5B329CC4C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33D11D6-53DE-4E7A-9426-3A641353E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996137B-9436-4BD4-AA90-283BF6B66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9C51C6-23A6-4824-85E1-B07095FAB4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3AAA6708-2ACA-401C-874C-FBCBAA729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880959-0913-4CB4-9549-D96606BCC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8A06FBA-9CD9-459B-9897-06A7764DE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69A50DA-9077-43B2-A806-2D236C7A3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077EE53-0858-4B3E-B460-D08696F2B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15FDFED-19A0-4C66-B27C-614E9A00C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3AFEF45-36A6-40C0-85CD-6E1A1955B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CE8F9F1-A688-4C53-B5C6-9971ADEBA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49392E5-20B0-4881-B056-810679287F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299C0D8-F4E6-4F72-98D7-1EAF1878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EEDC8F8-1F8E-43FE-8E49-6870269223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2C3A8692-2DE5-4664-8487-D1B0B6D90B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B29EFDE-13F5-4503-91BE-32EF1D0FA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33D8EB2-627D-4684-88C4-1734D1F27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5CDBBD7-3A15-4A1E-B40C-B2E8D7917C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B8784F0-49DD-4F9A-8332-7D898A5ABB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CBD1050-F5C8-40B0-9CC0-11300C19C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A4107B8-DC05-4E66-B432-F55DB24C2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4102F66-462F-4AA0-B417-6BF691DF3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382A86D-8E59-4747-80B5-C882FB5204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4473212-BCDD-4CF2-A1FB-1A76A1AD94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7C59DA2-210D-4276-870E-886AC7CC4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CAFBD2-FAC7-425B-B15D-E9576440D2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DD11ADE-A896-4FE9-95F4-30A3C5C5A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CA489EF-1DED-471D-A98B-E1DD08F69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4362263-C982-4914-B62F-D51FAC993B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1F7C9BE-5DAE-4F4C-8184-E211519FC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77A748A-56E8-4558-9084-7A699F0595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D723AF0-C0F1-42D5-8D9C-59EE96C1F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4EA3C09-7E82-4EBB-8297-724995D63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DE2568E-9F54-40D6-9B13-3FF83266D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D5D12E1-A5FC-4012-8BBC-E38BCF879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480261E5-E92C-422E-A800-646337F32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B7874DE-AF61-47EC-8D88-8189691E9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94DC271-7D4F-48F4-B716-8830EA31A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31BDA8-9BFE-4EB0-AB7F-AFADF026DF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970BD4B-3FEC-41CA-956B-A62C59CE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CF58E42-C95F-4F57-9AD8-9726545EA0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C6567D6C-B907-4ABC-B2B1-CE92F7F21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21DBAA0-46DF-431E-A9DB-273379B8E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26BD7E2-525B-43D9-BC9F-851692879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EF10C98-4DC0-4344-B96A-F69C2602F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88490-462E-48CF-AB3A-2AE97E6A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E056E2E-4274-452C-873A-82AF8FA46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89F31BB-D020-416F-B765-A495B5E3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2C8CFE6-B83D-408D-BFC7-AC6481206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43471AA-8FD7-46EC-8738-30E6B9AC39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375C136-7E82-41BD-8531-FB10EF1E0A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DD5749-C0AE-4004-AA8B-81D687C88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F3620E5-F6C7-4BFC-95CC-6F9B0E6A7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B09D286-0FED-474D-A03C-FF3F4CBA2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1DED899-8823-4F09-95EC-FB4FD3E4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E6AF9DE-97B1-4906-BFE8-2801DBAC12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DDCBD9A-6591-439B-AF91-54242AE87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5759DF-CAD5-4B1C-8A77-E47E1DFAFC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C74017F-2A03-4DDA-AC40-E7BB5EA93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9011E69-CA0D-4B57-8AAE-34D5D09C7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98AD946-3D64-4B3C-9C8C-D790A512E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C73864-A52B-4F22-A04A-9BA2BDE1C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634FE90-CC95-49A7-BE28-F47F78A1BA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F8FD2C9-7BB1-4530-9582-E807B5D33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439CF2E-12C8-4E27-8ED3-C0BA3A44E4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28A549C-0965-4277-8CFA-6822B2B35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E234C1C-F9E4-423D-9370-50B9E948F1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6E2B179-878E-4756-BC9E-45E6FF463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CC5F206-069F-4CD1-A8D7-D1DFC99F5E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9C05ECB-7C82-4631-869E-5FB19B8B8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E955A39-C727-4038-A63F-DB1EDD5A1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A5882AF-DC96-490B-9FA8-3DC4131AA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F4B3D7E-85C9-410C-94A8-59793FFE2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CC57D76-17FA-4F56-AC83-9738CD39D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780633C-5BD4-4BC3-9B2B-764178A3E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22D162A-EF32-449F-A8B3-2E7DCE7747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164DF3-A494-4F1F-9800-3289321FCF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7BDF479-65D4-4666-BDD6-6283232DB1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F079655-8928-4093-B1C6-7C2D5D2117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B712254-DE44-4348-AFFE-1AE6B756C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B305982-2E7F-4E18-A5C7-9C3A2682A2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0FF0E28-460A-4B2D-98F6-39D57FF7EC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88AD4D9-5282-4F2A-8E9C-86CB4B9AF7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89B57B4-3362-4158-81BE-2760258C9B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91DA3DB0-C420-4715-92A4-736697F484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B78CBF04-975E-411C-8714-7F19A2E2E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7885D34-03C2-4628-8BC6-170AF77C4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8AB7C6E-A1FC-4814-AA77-EF30DC1E3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E0CE4EC-0CD6-4EF9-A62D-565E26898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85FB79A-1D5C-43F4-A4A3-26797AB66E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F9521A0-AFE4-4BCF-A6C1-03618494F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010E323-3672-4B59-9410-9256F1B87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7EFC2D-8431-4896-BA30-C14A9B0EE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62EE0CC-736A-40C8-94B2-85DE6D9D3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CDB3EB9-22DE-4457-8B95-B13FC269B6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B742FA45-680C-474C-99D9-BF13CE28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F10980C-931A-4219-9931-931F7C1074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B1A890D-5E09-4227-97A2-2AA2F0929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AFA017E-7C4E-44B9-842F-5E2D4D50A2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01F3ED1-05BA-4EB0-A71E-FB06377240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C5ABAE48-E1D1-48D9-88BC-37391C0005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3E1FB92-A2D7-4A42-81E0-5E3BF6AC95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69C3425-4120-4C58-9281-683B9D32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B372C5A-40B6-452E-8A72-D335E3773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97C5C54-14E2-4F98-B20B-AE0BC47FC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D7FF3F2-4278-4268-B1C9-5BC94D6139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E50586D-30AA-491A-8B6E-5AEF897775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2EE55B1-D1AA-4E51-B975-44797183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4E6EF60-EEBB-4F66-B42F-B2005A4EF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D7732C3-5ADE-4D50-B0B5-4A108E286D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D50AF1D-4794-43AB-AA16-1C6D12ED0B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FEC1DEE1-EBD7-499B-9C9E-163B3FCC80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EE41025-731C-4C5B-B737-35E7AB8BD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02F44A0-CD23-47E4-A161-2C47F09C4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67A5709-D326-4453-B434-E056BD2E69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F11D9E-4979-4BF0-B194-8612A5A4E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74C9AE7-43A4-470E-B66E-74B38094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CC2387C-2565-48A3-B355-75E29F4BB1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A512AFF-99DD-445B-9045-7E1D8E49B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2D23FF0-0592-4D12-9DE5-3E3BC4105A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8276F50-8996-485A-BE4C-BB621FD71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388CE0F-D5DB-4CC8-8916-A3916ED50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C2E3379-6F66-4E53-A374-9F79A91C2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AAEF694-955D-4171-A5AB-176634CD7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71F8A6F-A062-45DA-9B0A-4A3D3C1799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4E6FDC4-B75E-47EC-8CB4-5EF944BED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2FA58E-4647-46EB-B8FB-E4EE2C83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565391C-4AD8-48B5-9535-3CE4B9FD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FDEEC4-38CF-4D04-A408-58DDBD0DC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961361D-C329-46D7-BCC8-02BB652EB3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50CE690-DAE5-4B01-80C0-68E73D3B3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D92A182-DFA1-4018-A4E8-CE49680F51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3F4BF4E-C958-4934-AE37-16BAFB09B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E6E62CE6-FE59-4B07-ADE2-98B914168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FBF34D8-C527-4170-9EEF-D9434D387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E2207A-72C0-44B4-9667-E235C6FE9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73E09CC0-941E-4040-BA56-6FFC759836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757013-9697-4D02-991D-EA2FE015D4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EE0A01-331E-4F62-8A1A-E225581C67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020094-E38D-4498-BCBF-7A0C9C3A0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E92D1D3-05DC-4E1A-AE12-6E35EF38B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40AE633-020B-44D0-B0F9-5BA748FB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223CD89-6531-4AE9-8DCB-B7295F832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A54FC94-4645-4A55-951E-1D1EEB4D00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59B37BF-6E01-4E52-B70C-8295CF543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020D8A5-5AA6-4542-8608-7738225F2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89DE4FC-24B8-43C0-8843-00F4203B5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2E90B34-02AE-41B5-96FC-B6087ED91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9DDC93-6C74-42ED-99DB-B8D02E3A1E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4487C17-43EF-4AB5-BDF5-DC988F8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C25E872-F7A8-479D-A257-3B13745182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B278E53-CD1D-496C-9D40-B80857960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C900EFF-2677-499C-96F4-67E8257028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8E09492-D02A-4920-B59A-2A8A0FF39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88B53A2-1EF7-421F-AF5D-D366846F7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8FA5CFD-2375-49EF-8CEC-5A7D9DFC8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3CB87D56-38C8-46AD-AF99-65206C72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5DD8F22-2FBC-4AFA-914E-6307FDA45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CAEFE93-9A4F-428D-BE3C-1447E4409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6638636-AA62-4F9A-AA1D-BDEEEEB4C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1C40AE9-4B98-4ADC-877D-2A7CA96EB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B929B6C-356C-4B21-A2C9-52F0B80B1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8BCBCEC-B3A9-4718-B278-D212E5573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E951E47-B347-44A3-96ED-63D2CA0CC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2650AD-CA9A-44B5-9F39-3D4BBA65E6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0F0E0A6-F656-4FFD-A6CD-200CE062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2C02164-E812-427C-9716-8E590257B7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F0395DF-A63E-4052-B430-7DF242B5A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24091E4-0FF1-4A0B-BBDE-9FE1988F1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F993614-A005-4135-9EEB-536A90B38F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CB2FCAC-7E48-4DB2-AAA5-4C363D9CFF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B0518EC-E91B-4B38-A141-66AAF6D37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55C5E3A-3CB0-4105-913E-B562236BC5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9B27A4E-2CD7-42A3-BDFB-2CBBF5A64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DA9498-8361-4878-96F4-2FEADA76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4DC8B2B-C1D8-422C-9CB6-D28B303F23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4350516-C4B2-43F9-811D-27ABF5953B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E66C6E1-5A95-4005-AFCD-4EECCDBAD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51566D1-8E2B-4460-9347-15E7E72CE3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90CDDB7-DDBC-4A61-95B3-8452607D6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E993419-EB58-4773-9F83-92952543B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1B962F6-0D20-4CB5-8DC5-898BD8D1E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7434635-7D92-477B-8D5A-FFFE256FF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498401A-88C7-4E74-8E3D-B12D9238B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2B0BA5E-F537-4AD9-930F-1B9A48085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302712C-C1F2-4ADA-A601-148FAFCF20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664BDEE-F80A-4350-8D00-6040049E6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E679652-5061-4AE2-A04C-DEBB2A5139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54E5034-5BA6-4450-A9E1-AC8F79ADC2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16CA13D-F1E2-4851-9642-B82370423F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7B4B5D-E55A-422D-8A50-B13F9E2EA6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81FF09C0-156E-4982-B02E-26C72AAEA3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7B67A27-7FCB-4DE9-9046-9DC7918F6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7674605-14B2-41A6-AD7D-FA725912D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D0F7225-F4C4-4F6C-8E41-739D578455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E3FD3B9-E8CF-4B55-84F1-BCF7752D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6B7E9E6-51B4-4617-A5DA-D01653C75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78EB733-5A5F-4DA7-BD67-99AE69EF8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160826C8-181C-487B-BC25-BD064DBF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7B72F6E-C0A0-42CC-A36D-544E771BDA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62DE5EC-1F79-43AC-81D8-11807FC7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E77BF6-0101-4754-A09C-CD85FD68B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D2CB9B1-20C0-4238-B2A8-A622C42371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CB304F0-A16E-49F4-8F52-AF39B9C18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5999524-7E4D-4CB7-B8C8-F390C9AD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4528B7-78C0-41A1-8DB9-7A4D1C55B1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3F809A6-D88C-468C-B605-F8C8DF376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8FE9602-AC3A-4F3C-9C5B-F4D4407C4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EA0E47D-FB1D-480F-AF84-4756B928AF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193F906-E35B-47DA-8DA4-A3BA0EEF46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A947FBE-619A-4F02-9EDD-7328267B4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AF1AEE8-441C-42F9-BAF7-6B70146D3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4BBCE69B-9AF7-414E-A264-66B5D9548C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5777535-6E03-4369-A454-F0BA1E09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4C3F5D7-9E61-4050-B394-A8AB1FDB9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9EEEDB3-48B8-4062-84CD-FA9543924C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377FE72-4F84-42A4-9F86-8D0C5C05DC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67BF35-C96D-4F66-9814-8F3EBD1EFB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28537CE-5A1E-4883-8202-8EE653696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83F2495-9327-4BE1-A4AC-9734F1A39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8E4AD-BBC5-4920-B6C8-7FFD41551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8227802-1340-4D0C-B762-129E0BEE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E367CE-81A1-48AE-B60A-9E1323BF1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E23FEDB-F059-4F8E-97E7-C2A397DFFC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CD83756-6BAF-4DA9-A8CA-0EC0E5CAE6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99838E4-41B1-4716-BDCD-12607D76BF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90A6026-9D7B-47B1-B623-863605D6B1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742B6B-7CAA-432B-8B01-FF1CC20E4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19A94DE-C0B4-45F0-BD8B-E638388E54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6324F42-0751-4C05-8E60-80457C63FC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82AE87F-C5A8-449C-830B-FFD27A8116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DD2A9C8-5872-4B25-9FCD-A103511A65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60CAC5A-8A0C-4E3C-98EF-AA4C57E4C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BA9E51-EA74-4F7C-B517-12BA5DC77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97F23C6-95FA-45D4-855A-3CDBE6786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A80172F-24B3-430F-80A1-37BE786AD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F89900C-8864-4FAF-8C2E-A30AB6A59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23C1840-DC30-4D51-A65C-BDE26F3CD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E818E0E-FDEA-456F-8CF2-AAB9E2F77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647C896-616D-44F9-921A-BA02A39E2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EA8A2CD-FCAA-4A05-ABFD-B8E75C656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054DB38-82C4-4E45-93D0-525BE3002A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3A868F-CB0A-4EAA-B05C-08A8FB263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1831719-4517-4BFB-96E6-1A2A46EFF0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0DB3993-B43C-4DEE-B97E-F9774628D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2B1544E-8AEB-44C5-A5C4-C0CFA3B5E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6641C5A-FB54-4C4C-A0EE-3E591A3264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7AB88E-D262-4963-BF63-F8A40C81D2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78CF7D4-C441-4170-BFCD-7DE813CA1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2780E36-2CAE-4D97-AD27-8B242D68ED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2974445-9AF3-48BF-919A-1F9DA7DE0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194FE3B-FB87-42C8-8B3F-F7A718681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8641CB0-522E-427D-A504-8CF8CB81C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3B8D60F-8FC5-4AC8-AD0F-2EE4BC27A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017EC5-078A-421F-A8A3-7F382AB98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057DCE-7BDA-4014-8C06-CD3B51E5F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E1CF52F-6C29-4ECB-846E-E772F3267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52B6E5F-19A0-415F-9DFE-160AB20D6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3E32464-B760-4E4B-9809-7F37CC113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5A2971-0678-405C-B1B4-B525CEE74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941672-7641-47C3-876F-684BEEA4CE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B0010AC-BBFA-418C-85CF-2F8276879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23A536A-50C0-4D09-AF4E-C1B32A14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BD5FCAD-8091-4F89-B606-ABDB481771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C2A53EA-1691-4E46-BD9E-209F99C31E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08A4C4-2DA6-4661-B6EE-3209049B6E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650772A-44D2-4FCD-941F-300E394188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21634A7-041E-4F87-AF2E-A8F8CFA0E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006F13-5454-4855-9E6A-15102E15D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055A2AF5-BB4D-4E00-8704-CEB971FCE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78A1D58-DB22-47A2-9187-D93954025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6F0C40-2B7F-4DAC-9F10-9B3F85686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BA47C5D-19CC-4103-B801-E9ED79F0F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7BFE4CF-5076-48E9-92AF-260836677C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692972D2-9FA6-4F2F-9239-8D220A1025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7FCCA05-D98C-4E51-85DC-68C551ABFD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C840125-F21D-446A-8C2B-D759D7239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7179E5A-26B2-4DAE-A9D5-2451DF08E5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487D8CA9-D431-4E9F-84C8-B45B08C88D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F14DE06-B4C1-437B-A52D-A3549212B9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BF590AA-EC25-412B-97E3-5FA764A74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09AA9D62-5420-45C1-8E89-C39B8EED9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8674CC7-87BB-4B54-AA22-C189F11134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13CFA23-F36B-488E-A9AD-B019DA8906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E133F0E-7CBF-4A52-9DD0-B315F364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35575AC9-234F-4832-94A7-70223F97B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94F65E9-3D54-4947-BB26-059F02100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DBB090-D4E9-4714-A477-EDA7D94E4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EB26B2-F5FB-4FD8-8178-2DE3205EC0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2D03910-1CA7-447A-9B74-C1B0B87FC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A73CE02-11B6-44AE-8E5A-22ED9FA3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AD94DF2-BF56-457A-B5C9-4BEBB0142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1D90E06-5A62-48C9-9004-308CFAD5E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DF766AC-2AA4-46B5-9AE1-B4EADC3699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7122E6-94BD-4A0A-AD91-FABAA99525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E6139A3-28B7-41A2-952C-1B9052924D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F6CD3B4-B8E1-49A2-90E1-C0E49D43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4A7769-67C4-4BAD-8951-A296710902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3588FF3-4DAE-47D1-94F8-2561D04E4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122CC54-F755-4500-937A-1940A995E6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D6B717-45AD-476C-9106-B724ABCD5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3948232-2320-4AE9-B788-BA6B52336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18DF63B1-F785-4263-8C0E-3AC13B371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AE8C64E-367B-46C1-A038-461E60F19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9CECB1E-AA94-4EBA-B1DC-55DD84209A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E98782-220C-44E7-A8D3-90EF950FC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8580E13-25F8-4E3E-B563-84DCEB3E5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54F047F-9A60-483E-8097-C0816AEC2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790B615-6469-4C1D-B18C-EABA3DEC37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BCB1245-8898-45E7-8BFE-9E48E8220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88281FA-66EE-4EB1-B30D-7AF4A0A217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7424628-3532-40EA-B8BC-82803FCA0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3963FC1-CE3C-44C4-A810-9D4647F98E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4B4D723-3453-40E4-B8F5-D7C69854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2F15075-8E9D-4693-A8B0-7AAF15982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D1777BB-5D90-46D6-92A8-DC54A8BC0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621C3170-CF0C-4E80-92B9-6F668B4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1FE98C-6906-4540-A385-0EC6447BA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F03EB77-143D-415A-9094-62874BA6C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EDA28A9-3286-42D3-BD44-6268A2C16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79C3091-742E-4924-81D0-5E3FECBA76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8E5D02C-A491-4BBA-9C34-10A189690E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0C54C5B-6924-4A85-B2BA-1BB61776E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71046F3-AE92-43BF-9400-FFE6DA5EC0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0F1A9D-1BE3-4E06-8B21-313353C5E4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CD1E6F1-EFC9-4CE7-B8CC-3105E54CC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6857E6E-CA2B-45D0-B6B0-9CD623DC5E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605763F-E42E-4874-AB1E-D710212560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A20D1FF-949A-4322-95F5-1FB643C0E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28FB115-E0B7-4A89-BD0E-77AC061130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8A29C48-6180-4E76-B3B1-9B4D064F80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5DA7944-7AA8-4287-BA47-81368EBAE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75F6FEC-EDDD-44AC-A669-2A0BC980C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82AFB1F-6A1A-465D-9CAD-5FBA2ADEB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9DE4A99-8ABF-4290-A01D-5256ED72E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4F72ADF-DB19-4FC5-AED1-B1D0516FDB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7059462-A74A-4415-81DB-0911C5FD3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4AC85E-87FE-4120-A30D-CB95908C4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49A4F1E-3B6A-4E14-883E-0A6BFC034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C63671B-CF11-47C5-9EB6-4A7E06F5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A6D0119-EC31-4202-BAE7-5718CD16F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2A093E7-C5A4-4899-8D02-2E15D1EA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297E11A-30ED-40DD-BB44-7E5A5A37BD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11DBA2D-13A7-4D37-AF4B-755454B4B7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842536-5C06-4F8F-9051-5EA9DA9B1E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C142EE1-7A56-4694-A11A-ED5580C0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EFEDBAD-DFF1-4C1F-A3B6-114E054AB2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ABA14CF-53D8-4A14-B0B6-7A61129398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155CD8A-A87C-4595-8C69-5EBFE953EC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C6D7DDE-9A8E-43CE-BA65-9EBEB4DBF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2C4219E-5FB2-425B-959A-F065B507C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68CE412A-00BA-4597-8BC2-84E4516F1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451BBE4-2807-4D5A-9D1B-835514E0BE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19C9745-CDB7-4371-9DFF-4BD9ED05C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EC5D665-C03C-49D0-A4D2-12293C1998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BD17066-12CC-40D0-ABBE-DAB897B3B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07A38D-5F08-490E-A1F3-74F1B12F2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AFFB0E7-1491-48D2-BC04-106280983D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9103EDB-C5BC-42AB-8953-0CA17ABDA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523AF71-71C6-4FFF-879B-F488142D14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349440-DF77-4BD1-9315-411EE50490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53F5F28-6655-42DA-8708-C13971802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4D2CD151-0409-484E-9465-06EAB5446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AB84A39-DDA5-4CAF-B0A4-18A71F709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D810361-835A-492C-B8CC-806DFFAB8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D128A7E-9FFC-41DB-807A-D67A5C1BB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D98256B-0741-4290-9942-24B013CB3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02ABF49-BB8B-4F4D-B343-F74238ED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3E39A0-DB10-4984-8E81-9EE2A4AADA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B71042-A578-4755-868B-D37919740F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24C56FF-4E6D-41DA-91BF-48806496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07DE289-1128-4516-88F0-24D2F0B333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5562754-5A42-4BC3-9FB9-A8FFE5034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E722D4D-C5F3-4A0D-9915-8B6935E85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EBC01A-349C-4E33-98E2-2955143224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35C57B2-A617-42DD-A7CC-AC17ACA89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C92370D-D1C2-4F70-B255-11BCA0B5BE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2A64520-7F4F-4E01-B130-4B577575C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B1013D9-441A-4085-A92A-E90DBACF02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887AAB6-CB89-47A1-9BBB-59C9FA3C97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136A994-EAAA-449D-BC0E-E7CB9EBA7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E5E8AF9-902A-428E-9902-BEF7EC8B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338BCA9-9388-46A0-9A88-77D6960EAD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88F6332-A5A3-4C19-BFEC-4D019532B1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C2CBCB5-B3AF-4161-964E-B879CB52AC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2889E54-D021-406E-AAA9-D80B36421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7403F08-7749-4DB3-836B-1EE1573AB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22390FF-C636-4CDD-8A42-1EE1032EC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FD76F9E-53D7-4EA1-A86E-DA5079612B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347DFA1-AFBE-485C-AAC2-23909429E4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1287152-C414-4B02-8D0B-99BE45900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CD8F5F4-ADE6-4805-8E24-BFF11EF7C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F52E34B-6B80-4767-9E89-01718F2FC3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FB5A098-C59E-4086-8F51-9C60227EC3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7A477F2-57D6-44D8-A68E-2FD0286995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D38DA68-07EA-41F5-BBC0-0D8250E38C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E36E1E-5063-4614-AA6E-8641850E0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A8382AE0-8744-4EB4-B64A-384F9EB78B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96B6514-6464-4BB5-B498-1875FBDA7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67B09AB-33EF-4B6F-88EE-2573797A31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9C96B84-92E6-4A74-B593-8D69EBBB6A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95604AB-7F60-46F9-9BBA-CDF37C048D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5646E68-7561-40A3-A3A9-06AC8F35F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6FC4948-6DF6-450B-97E0-7C7A480575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C3E9AD5F-30C5-4A6A-B8D2-1DE199911C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13EB957-22F6-45D0-9148-031B0350C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CA6B924-CB51-4DE0-B481-C769BF21CE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155A31-5005-4A5D-BD64-35F793512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35E685A-5ACD-4336-9AE0-348A73A223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8879280-43A9-4B6E-91AE-D248E8C0F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6E4E7D4-1832-415C-9ADE-A58713482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305DF8-1406-4BB6-BCDA-3DC2AA692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D2A2E0F-C909-419D-AA60-70FD8B746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067A63-E0E5-4E52-9E5D-91F5C1DD36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70FE509-171D-44D2-A3DC-0874E19D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C400CB-9F12-4C8F-86CD-C0BDA96F18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6D5CAA-FEF4-4EDF-ABD1-11CB38A05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CCFAE05-E569-4A48-880E-41D673CE7E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10F25A8-AEF7-46E1-9FE7-A6391728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7DFC726-BFF8-49E7-8251-FDF9B5A6B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EEA426B-8CE8-4D92-9E1B-F88941C27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453A10B-95B9-4EAE-9580-7FE29F350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8ED697D-D74A-4432-A920-E5A98FCA1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B336A8-54A7-44AF-B832-63F99E522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B6D2C64-2F84-40D2-8B58-D6B8D5B034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CE43A9D-A36E-4FD4-BABC-256DA5F6A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90725F-A7BA-44D9-9323-CD0FA95B6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3D68675-9605-4FC4-BA23-BE9DB11EE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B0DE8E-5E37-4132-81C2-79622F7AE1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EAFF637-349A-4E53-A1B2-6F60C4926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B066953-7A40-4971-AEC7-47AF5D87B8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B104ACE-0BA8-47C6-97C3-EE7BC037E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FC7A2E7-EE86-49D0-A874-A4F411B18E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D4E699C-EE16-43D5-82D1-5D91C0F1C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67ACA76-72C3-4E2D-9A64-050FBBD19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AB4D34A-7BA1-48EB-898F-29B0CA420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157D952-512C-46F9-BF84-9B1839A30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D516460-32F8-4AC7-B9AE-34A8B4473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F403D24-4A02-43BD-A61A-54EDE72E9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6A4D1CA-70AC-4C26-8A55-A06F2685B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628AE2C-CEC4-4C4D-BEA6-75B3A30CB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34F80212-8C57-4406-9B20-A13FD0AEF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4E87B91-1E80-4971-B017-F670617030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4255BC5-D6A7-4448-9A03-3C871D1EF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504C576-67CD-416B-8280-C82548A66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6EF63EB-C185-449A-8BE3-82FCC8B0A8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05F57E0-1A63-4B72-B35E-FAE3841683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0FA2F63-08B0-463B-B194-07B4CD0D3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AB7B25C-9F8C-45F9-A788-E29714544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62C2088-532C-486F-8773-FEF8151044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79DAAA-0DC1-452E-B651-AEBE314FF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B2E09AE-3FFD-43CC-B055-E7ED78375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E87CAB82-F9C4-44A6-AF5D-E9980851ED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B8B7903-8847-4376-865C-0361A9C69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B2D4839-228C-4259-ACBC-3FC1FE2C6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A2BAE91-12CA-4EE3-B2C0-F2D3EE3FE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6876CF2-984C-4187-98E0-5CD11CB31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59728B5-FA0E-4886-B969-0DF2DB03F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E4BCD1-1206-4C5B-9557-97A6500DA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57573A5-7964-4707-A2F8-C1F3B930D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DAF967A-1E58-4412-97ED-D35F3C2C63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4455E07-D724-4C37-9978-8A2DBEDF8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61463F-1FA4-4665-8214-7C517D335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0C59940-90E5-4746-B4D1-C7E603B39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3037C3B2-0F2E-4A61-A70A-E3D3DB3E1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6FDEAFE-6CB7-4EC3-9631-68B56799D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15843A-5280-4BB6-9379-DAF41FE47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483FE796-3BFC-46BD-92CD-CE530302C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1833FD5-0986-42BF-8395-E0B6F99A8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1A19151-DF04-4504-B013-358F89950B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7868886-9FB6-4D75-80B2-5104A668EB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4D9FB4BA-9BD7-4CF8-9E34-5A44304FA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54F2823-05AC-4F27-BE62-9C454A9DE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BCB19121-AE9E-476F-9E43-62EB23AF01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8ACC873-C326-4BB6-8F09-F714F74E7C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835A45C-B715-4B6D-9293-4F009F4B5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A873B51-4EA7-4085-AA95-2799199DB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5FED1B1-200A-451B-8AEF-267E60F92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1509156-94E4-409A-8FFE-0EE7E1F3CE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0DBA659-0B71-4354-A1A1-8521F2B26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0337E53-EC67-4F30-A75C-BF1B56F46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893C8A1-0FCD-4551-99F9-59044AE003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0F8FB8-0D91-4D58-A241-0188D3FAD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E0C6D3F-5E12-411B-9EB9-3D1650AAB0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ECAB81D-F847-4C8A-BA28-A5A035A28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933AAA-70AD-41E4-9706-4AAE110C1A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2CE662A-C4BB-4B28-8614-F5197E80E9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EF9F185-8937-466C-863C-A8051D6E85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8943D56-B8E4-4952-8080-1B1D36297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CCD8DD8-A5EA-42D7-993F-12AAF2F72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712E246-E571-4ACF-AD41-E4565DC7F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80EDD8D-DFE7-4960-8D89-E5ABE0B63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C8DE8C6-D9E2-413E-8FF9-8B70CF13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459F0E-893F-4F59-A8BB-0F8263F6DB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0BA515-2D74-4822-B4C0-61A4A8197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6F93A0F-574C-4B8B-9D02-DE407041A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DF99DCF-7F1B-4CF9-98EF-F812AC455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95CE760-0E39-4BBB-9DD5-B6964EA26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23CB42D-9A60-471F-AAE4-2A5D059EF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8EA4209-6F75-46EA-A051-6E5CB60CF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E8A1157-364F-4DD8-A166-856A0D031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536597E-7D47-4C64-8FC6-23425E727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483BE66-DD03-4706-8E95-31C1A5C3EF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FD338CD-A02B-4926-B65B-E687A7560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9FA2827-6200-403A-ABF5-BC3EEA26A4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CBCE6E-745E-45B3-A105-1F51ACF60F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C6DA5DA-26A8-42F9-9753-762FEAE32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5674919-9FB1-4757-9A5E-94551E537A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D7D45FA-2353-4B26-AE29-5E9A10805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76FC458-2FD9-46AC-A48A-998C0E9BD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C68ACEA-8F09-40E5-AD02-2ECFA5927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23B3FBB-9495-4A26-AD60-70F796B75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D48BAA2-F56F-437F-BB4A-69766C483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42858C5-F90E-40AC-83C9-E239B0B3A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FE813-9995-4CFD-91EE-20B378B01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BD81119-A5C3-4A01-AC96-0B273DF7E1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FF24C23-6B0A-4EBD-BA66-9FFE10460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185C1AF-FDCD-4B80-AF00-63F6E26EFF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4CCDE7D-0972-4781-8B64-73A18D7E72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5E23E1-C934-463A-8581-9AD682942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A8E5E33-A6A7-41F5-97DE-EDE0D7D46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EBBC8EC-4D97-4687-B4C9-C31990454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06AE260-B60E-474E-B991-5D2129FAF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AF01548-D566-4A0B-8221-1EBB5E0FD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2DFE9CF-DAAD-43D5-A7C8-1192AF247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893AB1F-37AE-4DEF-B55D-4B7A4EDC84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D43294-B013-4F2D-B414-E62A7AB0B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19F9E65-25EC-4FD9-A6D0-0ABCA530C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C07E9CF-1797-4CEE-85A9-69BF99DA1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B75AC7CD-770E-42B5-9987-3A385A789D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89D583-2D74-4210-862A-C4A4B5D60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F4D23B6-F0B7-40D3-B3B9-39747D5855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84B0009-D79B-4D51-A74F-11119AF32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946FF2C-05B2-4FE8-8251-68F886A98B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C4F625B-463F-4775-9611-F7E8347E4C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4980D8DB-A967-42A5-AE1A-1CAE57164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BBC7DDD-5C72-4958-A856-3B9E3B94E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52E999F-0CA5-4A91-92C0-410897E746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F6EFD4F-8262-4953-9D38-977C24F38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661A895-8ED1-4AE4-B872-79DC0B9B36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EBB71852-CF62-475A-A4DC-2936A6046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844D16B-D4BD-44EA-B705-E77BE01A15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EFA2D11-FB64-4C03-8D08-90BF9B0915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9F3BEBA-E2F7-4886-ACD4-3F8FF346F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7293FB0A-BE75-4614-8E73-C29B450348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9D2986E-2850-47F1-B55D-7FE0F85F7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2250C3-5EA3-4D13-93E4-6A069B04A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72CE2A7-49AC-4DB6-BEED-4E4C3EC62D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203E34C-35FB-4E36-B3CE-BE5CB665F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BA5079-F3AF-43FF-97C6-1D4B964B02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685EC5B-FD27-4E3E-A2DD-6BA8B1F333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D775196-D88D-4A6D-A967-DA27B6BE3D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0C16EC2-D6D3-4ED6-BA2E-DCFAA5AA7D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A76DFC4-0E2F-4395-9316-8F6DDED6D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6CD96F0-E165-4FE9-9667-16A7B4BFA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FA4C87B-4A76-4A75-A4E2-F54376EAF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1A859-E024-4C72-8563-BDCBEBAD2E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7F096FF-4D6A-4D1A-A25A-3FF0B8802D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A0C722E-25C3-42ED-9AE8-1C4A1C7B8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733BE26-AB24-4428-8A8E-AC7C9492E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F4F46F-E75D-4899-A5C7-074162D78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FD6339-8D93-4F59-8BD4-71966A407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6E9D9E3-4716-42E5-A4E3-66B2A9854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44C8FF9-D3A6-4D7C-AC52-D74BDD6B03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E00EE9B-16FD-4AA2-85CA-ABF30F3B3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82802F-236B-4B8A-8C73-D184B5158B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D1DAD13-F0A0-4580-B685-C7F104E9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17AF773-1894-4D39-A5EF-F045CEB15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4F660B7-07A1-4659-AFEE-B7BCE1A2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FC518E5-CAAA-4FBC-9EED-CEEDEFBC9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78450EC-5ED0-4A75-86E1-46C2CDCD0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3195D31D-5B54-426A-8B75-C0EF7BC65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3CCF40-FC56-40FA-87FB-975E9547A2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7ECB6FB-929B-4CD0-BC2E-70136E032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39AB278-22FE-4FB3-8848-86D850E3E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11388F-9EBC-4979-9E54-8A5FF7538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84CD3D4-1CBE-4C39-8094-CDD4ADCB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A6FAE3C-FD91-4EF2-9093-5E49BAB8AD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9037277-417C-4C71-921D-F4A76DEEBF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AF54B0-FA46-4B16-A9C1-4627DD462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29BA1DF-92FB-47C2-B495-3C3F4F71F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E04B09D-D8BF-4B0E-B499-0949CEA26E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BB5AED3-617E-45C5-829C-CB5D32986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728BBF-D97C-4921-8808-D022BD3B3A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78F922B-EF9D-4FCA-812A-80D53DA9F0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8281A41-88B3-421C-80CD-9E52356BA5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4F043E4-F61B-46FD-9F67-39A7C9C25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A3690D-77DC-4B96-B37A-5F5B1932D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600EEDF-4470-4868-BAC4-30FC810C2C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A8FAFDF-666B-4FBB-80F5-B45E3A1B9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E2A723E-C75F-40D3-A807-A79C9E06C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889B290-F0FE-4A2C-A0CB-07C6A0A1D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02D22BA-2DCB-42AB-9882-53A486AFD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3D5BB97-EBF8-46F6-9F60-8EDF1461B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54675FC-F52F-40A7-9013-57BCD265B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7D876F7-C62F-4200-AB43-626C888E28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33A71D2-1D25-4244-B4AD-FD50B598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A1E8D0B-CFF5-4484-8D8C-CC4AF15401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C1BE156F-5E20-4388-89DC-FD01E05CA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8A9B30B-AD8D-4482-9CFF-37ACDFAF76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6632DA6-3989-4803-AACD-189F6C972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5CF83D7-8C2C-47E9-AB20-F6306C93E4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F1F78F-C6BD-454E-A6BA-AFD8E505C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00CEAE5-7DE8-4C4E-9FEA-C3F41B7EB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7C80E97-DA32-47AD-A636-D4327C69A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75262F1-803F-46C1-BA49-C25F5240F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F0DC489-3B5E-4E5E-BFB2-3C0C51FCA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B1C6AD0-FB7A-45C9-BA48-B02C4D3967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2B243ED-1311-4747-804E-67E77D7F26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EEC7CF6-EA2B-4C1A-A397-CF72C8A049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515D23B-C533-4328-84B9-B97FB6A72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6D25807-D971-4110-B111-3A7CA3071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E9A4EA-C9D6-4FBA-AF1B-AB9548EF9C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575EC02-EDED-480F-9273-670AE543D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7583043-F973-4252-8D8E-80C3BFC40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B8EBBB8-E075-43FC-8B6B-88B13FFD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A3A42D9-39A1-4003-91FD-19D8FFBF0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939BD85-AA83-4448-992D-F4E2A5D92D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8271F10-ED60-448D-A44F-9F470E12D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F1EF6C6-A861-414F-8631-3EF2181DE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CEB8F0E3-2CEE-4691-A574-088E191FA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3425AFF-AEF4-4822-AF43-EC5D2D0F6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0725556-0584-4508-B895-2CB89CC1F2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BD49EE-B904-431B-9F4C-F34BDFB5E2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75553B7-1411-4124-8717-A6C47D15E8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5388D33-0E89-4B72-A59F-A5C75B5B8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D587D92-C427-4AE6-8830-954F7AEFD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2783E41-E291-4AF5-93DD-42FAC134C5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4919949-5097-441E-8D89-73D459CC48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53015C-3CD2-4AF8-A18C-0DE088097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D3EFD32-8DF1-43DE-8E41-15402333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328396C-5E3B-4C01-96EE-28D97AE45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605EFC8-925B-4E64-A0BD-3E39D0272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1399438-4395-46C2-9AD1-C9AEEAB16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A6125DC-F9F7-4804-A998-453605E33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7968CA-2B98-4156-ADBD-B7FEE9376D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75A37FD-17B2-4895-82B7-0DE8C8DF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C13D15-B67A-4E7B-97A8-5BF48E696F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52BA3FF-6F1C-47BC-8271-82E2E2CCE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42E379-D7D5-4D37-924D-47FF136C0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43CC3F9-8BD6-4D5C-A288-9D4AC9F3A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ED04C61-8550-4B03-ABDE-7EAEB111F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8D20150-D54D-4AE5-B5B5-C2C0B6C5E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FE35053-37E5-42FC-B398-A6435222A2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C81773-EEB3-46D4-B640-8B9D743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578DD00-7177-47A6-B532-1A36F050C9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0201B4-FDEE-4E1B-B30A-4D9C58E6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FDA0F75-E1B3-43DB-BACF-8154F41BC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B746CA5-73FD-44C0-A932-04F2FC9DF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A915426-D7FB-43A1-9763-D3C129D2BC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3D0D056-650A-42D9-9E18-70C9D769E3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DBFA399-2917-40D4-85FD-F2597BB4B7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ECECB2A-66DC-45B4-8E86-18EF0C83E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6E5823F-EF44-45C9-AB81-E86562D61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BD1CE54-1696-4176-B754-FCB917B4A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0542BD6-E906-4EE4-B186-D843D108F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ECE4FB1-5A78-47EB-B8BD-988A30677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1C78D6F-C57D-417C-B636-12E53022C6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073B02C-549C-41C5-978A-EEE7A74F1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C67EDAA-A9E4-4C3B-80D9-704517DB0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A7A1B3-05EE-423B-AD5C-5A16CE9942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5577B22-00A0-4F73-904F-36FAFEC898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0216A13-8790-4DB5-BCB5-670DFCFCB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73AAB9E-F30E-48BA-9FF7-81296FC79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2331204-6003-4601-BBC1-92634699F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34DE96-B986-493B-9664-BDF3B0A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90C3D1E-7395-4558-8256-40A9CA00B1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EBD7BFB-C239-484D-A432-E565772C8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88E1D3B-2BF7-4584-B44D-4202F5D005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762FFBA-A0F8-42C4-80F2-28A651993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B25A15D-F53E-4B53-9B3B-C34E0E8C9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47DAC8D-7C03-469E-B737-29936E000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A4E53C7-F4A1-42EE-92A2-70701AAB2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1E0487A-F6D7-4012-A50E-95D2B033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06D2389-4C44-4358-937D-E395FB3AA1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AEECA3A-5741-4711-AF7A-33E796840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88158998-6671-477B-8781-BB4A904A3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F89747B-4D13-447C-A422-5256DF2EA4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F1768B-E9DF-439D-AD76-33E0C787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18D00F5-BC11-4E83-9AC0-0578C9AAF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DA69699-3EC9-465C-85E0-FEA13F5E4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CB230AEF-3FDB-4206-911D-E6A00A96CD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F414932-C9AE-4650-BC82-F160FF73EE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6FA20A-69CE-4B2E-82FA-18E3F319A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A430CE-9231-4964-9115-A22CF6347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28C4F8F-B241-45ED-9BCC-401AB4A72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CA76F38-05BE-424E-8820-06DD322AB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B416F5C-C0E3-4628-BA31-3C9439B43E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B968CD9-1811-41E3-A22C-316706DCE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EC9656B-098A-489E-9AE6-43E29C2A0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9DF48D6-4DFD-4076-8000-525268ECE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CBEAD02-35E8-409B-91E0-1A2181343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1CA53A3-7127-4C74-B4EE-CCF9A88C81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EA851-5BCD-439B-B350-584E7BDEB2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F7B9DEA-D067-4A0E-B00C-6671C5233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B990518-9CCB-4009-9D9F-925E4201C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0EBC2C3-654A-4C0A-8968-24287130DD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380F6D4-FDF2-425F-8AA7-EED4A8F76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3A60489-23AE-4146-B543-617F2CA655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32555C7-B530-40C3-B3F7-BD1EA6DBA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7723294-7E21-44E2-86F0-007E57551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72AC436-E600-4F27-B782-33544D769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C3E782A2-454B-46DB-ADEB-4E410D04CA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A0BE9B8-AAC7-4AAF-920B-E30499605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D31E157-3510-4C03-A285-2005F7CFA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0938C4D-C036-4D13-AA00-58FD1E8AF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2D77841-3F61-4C43-823A-F388C71AC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8674243-4322-4F74-B460-734D6C73A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EF2D42-CC93-4230-8051-7E4543192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3925A5-90D9-4A45-A3C6-A003BEE806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360DB2C-5605-4FFD-B354-D46967526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2EC78AB7-D5BD-4065-96BC-E2AEFCD7D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42F85C8A-A5B5-4E1C-B11C-9D443F8333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057B54A-BD70-4104-AF1D-7EFB6290E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E3B5FD-A649-4F05-B2F8-C6FD92EBC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FA1B70-BD97-4A45-A305-2F1634EB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61D761D-4864-439C-9A84-2E37824F50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9ADD34-E77B-4BDD-B978-F919276AD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D5BB2CE-C54B-4483-B1BB-4FA659229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A961C760-343F-4B1B-BDBF-71FA0F64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F0FD076-E49F-4820-98C8-C43D0D7E1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0123CBF-3493-4841-AE91-062E6AD6EF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A38842C-683E-4F41-9A1F-592DA90EB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4957065-D7BB-40FF-9EF3-A8F916D2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FACF94F-3EEF-4D41-8669-26B0EDC095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094532A-D45A-4EA0-97B2-EB32D0210E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3659441-66AF-4488-938E-2035C303A9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1999CC5-913A-4572-AA7F-617BF4E56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BDE5213-86B3-4E99-968A-FCD7B0E5F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208CE3-DCCA-42C5-854C-8515C806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56DA824-FCD4-45F9-BD6A-C40D1BC27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0B66384-71E1-4AFF-85AE-4FFA0A483B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5856636-EC2F-455C-A746-F66F95E5E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2F073F6-9D3B-44BE-9606-974DC8D74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88C7527-4924-4D48-BFF5-517F2EB1E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B2081B5-9E90-4EFC-9848-03E9CC30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EFCB632-7CD4-44A3-8D1A-4DF70AAD7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CB8D413-9062-4473-B8DC-979C242368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F681F460-4492-44B8-BAD4-3EFA0E24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FAE5B85-EC60-4065-87CE-42D427C86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7E88C9B-B6CC-42C4-A101-24C02FFEA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5BFB50A-3257-44DB-A6B3-627DB8D653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DCAC8FD-E531-4426-9622-7144C6AED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C38E24B-72C6-4302-ADCB-F7AB5C865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F679E8-4C6D-4A14-841E-9C9197D2F0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D64C44D-E189-4EC5-B225-E6C73E37D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714BD83-7FD6-4E17-AC9E-75D9E7642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2F64D0F-D719-4E8C-8ABF-68F7D7F71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317CE5-1E31-4E04-B929-B0CFAE931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129A6AA-07B6-4B19-B5C3-4C581D55AE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4D65A0C-E406-415E-B3ED-D482D93B6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50FA9300-3A7C-4CAB-B059-CA68AAFB7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BA1AA84-F6D8-4BE8-8169-6C2AE176FB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2C9A244-20AB-4A66-B51A-2CC1CA5A6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886E013-A2D9-4C1B-BEC2-F3D48D258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9A421DF-6063-4849-8410-8BC0B1C68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A42385B-8B7E-4098-839F-34A3CA4614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C5449CA-54DF-4DD8-9772-291F28D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A29F6A4-E9F9-42D5-9E2C-61869A1B5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5E209F7-0518-48F0-895C-268633B91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95826056-4DCB-4A12-B718-6FA8779EA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3C49FA0-21CA-43D7-AAF6-5B75395F59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8CDA92E-CB8C-40C3-84E2-DFC821BB1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0641E2A-2ACC-4E6D-9756-5C2B217CE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36D8C2-4586-46A7-873E-8589F2BC4B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42CB1B2-DB99-4FC5-AA41-31770F7E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5EF3BF03-CF42-4D76-BCF8-AF65FA668C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C5E6D7F-96E5-46EC-866B-DC412722A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75A5989-D9F2-40C6-B14F-8B81C8C71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337829B-E8F5-4DC7-9085-8797A30604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3AB118C-C1E2-4158-93B7-9A2686D9C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367B6B-CF58-4D98-BB60-260B9CEBC2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91B0B1-C05E-42B4-A7D7-E357B097A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53A3AFE-6445-449A-B27B-A4F4CC538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F6767A3-B862-4DBD-898C-D04B1223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8700C20-D855-42C1-A9EF-37FC5A8FA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9A88304-25EF-487B-938D-8B0F6716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908F3BC-86D3-4071-AFD0-DCE2116D91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34F63AE-AB1E-49E4-9501-5ADC0E9C6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84F039E-929E-4DD9-900A-0FE6C6275E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625D973-BB21-4DA0-BC4F-4C1F4EBA32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8EA682-F678-4240-B890-19BEF2D2FD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55C59DF-68A2-4C37-8CAB-E932E99F95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B8407D4-7687-4DE2-9161-A4DDC1CD2E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0B989AD-D0C0-403D-BA23-8242B2DD79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9622CAD-FC91-48BA-92FD-7CB38525A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534EF6B-79AC-45C1-A276-E1662BF437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DAA84C4-644E-4F95-BE1A-A5A5289D74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BB0E4AB-7D13-45D3-B427-8C27613997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A8FF7E8-3CA4-435F-8605-AD40172C1E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F79605F-57A3-4441-AC08-1FDE893DA9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563EBD4-F5E6-4E56-904A-6569783D4E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46CCBD0-5A35-4765-9E88-B6F4098C66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83215C3F-45B8-4E88-9DD9-BDDADD683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01A5804-E78B-45C1-ACC4-451B712CCD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A32E7B2-BC72-4793-AAE4-C56172CC6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881896D-458D-4C7F-BE63-2B5CA6F0A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346080B-B002-4E1C-9334-4EC52BBE3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B8591F3-077E-4726-8F7B-12EE7135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034CE4B-38B5-4809-9C1D-58F54D925B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7925D44-0D96-430A-829D-DD66D1C09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10FA154-84CE-46FF-B8A0-129E7A62B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56F6FE6-80DD-4F9A-871B-A5E224EB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67251B8-1491-42A3-BC80-C2488A98A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A5609E9-2AB6-4863-BF0E-5777976EB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BC8F82E-23A6-4F3A-A9EE-E89A14796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0836AF4-2409-497F-B785-9227383C0A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309449-760E-4A4D-8191-84CFDDD8DB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67417A74-C968-4244-8A3A-E4035E740E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C389E57-77A0-4637-8AB1-8D5A9EF04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97089E7-BFE2-4D22-BFE5-AFC0150748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D91AAB8-DB93-4E29-8ED9-E225C11A1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DC4E9E8-622B-4008-8CBC-A809ADAC88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7692D84-B70C-487B-9BEA-0991B1359A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BC01CAD-93EF-4564-8302-D45F68283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54DACA1-9073-4F26-B04B-337F2FB2D2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2AD37AD-8F26-4E29-A134-8DDF77647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4B678BF5-153E-46F0-9511-ACD52B72A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AA076D4-8DB0-4E6C-B8C9-11B7C24D10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B96B85A-D8DC-4A54-B4DB-DA8F54714D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C7A6A85-4735-4893-81EE-B1138A3F6D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48D2CE-2060-4086-8685-F303BDFCD2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B466B1B-B11C-421A-A138-8B1EF54D1A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5B783A9-5E49-4A31-BA18-59D351D110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80A6551B-E1E0-44D9-88A8-A76FB5A26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639B794-35A7-444B-B081-5675D0126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98FAE14-873A-4CED-AA84-EC6C05AD8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30F1FF6-50A2-4AA4-AA2C-F71DA00EF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CC2E490F-6F25-43A5-8656-DE49873ED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EA2ED4C-7E55-4563-BCCB-E001599358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3F26-1E8D-4F3E-A2D5-5E4ECA6CE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8F5251E-B030-4051-BF83-2E3176942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A059AD5-D846-45AC-B666-FD29D9F004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56CE20E-A5AB-44AB-A40B-6C10E934BB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C732715-0CD9-4780-A355-92C8AB07B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FC53617-4CBE-4C99-A428-0F8FE870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5A9EF-A7AD-4D08-ABA1-27DD1D6E2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8F52B8E-23E6-485A-896E-F562DBD06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616617-AC8C-4F21-8104-BA1EAEBAF9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E92CF5B-E1D2-4275-BBB9-F15CF985BA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CDF911B-9E15-46BB-983F-541A2440D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7BB815D-380E-446C-8A1D-9B9FB11FC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3F5924B-5509-4FB9-A09D-C6445E4646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3D569FD-CFA6-4237-AF85-61A71E3AB0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5F71FC6-0F10-4E3B-9730-350F55F4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6C39B05B-B781-4A0F-99B1-D34899285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B24B2DC-E0C9-4577-B028-A7ADCC94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0BB187E-4A93-4600-9474-E94400D92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B2F2310-C5F0-4D14-ACE2-6FFE58BB4D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472786-D3B1-4EFE-AB6C-7F03852A8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6F8AAB0-EBF5-419E-8A06-C20157817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38ED19E-E0C9-4046-B2FC-408B8032CF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4C2C4F0-1FD4-4014-BC07-491E8FC20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7FB6CA4-30D9-4C52-91BE-8A4E1A1A1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86666B0-728C-4039-8482-96BB57BD1E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997B9456-2AEF-49E1-B9B5-EA59D7F537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EA46F1D-218B-4644-BDBE-03F9370405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3A2153B-8CE0-44CB-983E-486C183BB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D89CB80-2949-4BA1-8146-9408191D1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E72533B-0FDD-4972-A3BE-B01598BE85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A6C7A7-5E37-4CA3-A655-13060F7EE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2B36BC4-388E-4D1E-85FD-75009D2F0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880C19C-A87B-4080-B64D-0D209640B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002646D-3A23-46C4-8652-0AD78974F3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23BFA27-45D0-462A-891E-4AD61C608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36A9170-DC17-4C2C-AA5E-FCC204AA08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629A120-77D5-4B31-A91B-3FC415E270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8BF5FA0-FD0B-4444-8F25-4492109C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9A16547-1BEA-45E7-9312-2D8206F19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46AC354-3601-41C4-A351-4BDCE3567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E95D550-96B5-4DAE-9282-D9ECD5B0C6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896B0B3-8839-4657-835A-634A930BF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1B61414-3825-4E82-B955-71500ADFB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11C5163-61E0-411F-BAC8-09A1806CB2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5F70BC9-B6AA-44AC-B5B1-06F69F90E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E1A5E06-9264-4EDE-9B36-E68C10A1E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3706CD-5BE4-4298-BCB6-1EB6F0008C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B240B7A-1D60-451C-B5FA-1AB3B0588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E2B2A2-007F-4C43-9EA0-7E940F887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EE559AF-9EAB-4FF5-B280-31E87071F3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72B56D7-E579-4339-AA56-6C1A3B3253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3CC97E2-F004-4F98-BDC7-F44C5B8E15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382304D-DB3D-4979-B479-ACB9D3B08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97F301E-91D0-4380-BE88-6FBCB2B1D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2AB7C2A-D328-437D-908F-EFEA4EE69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4A2AC1C-83F4-48BB-9B64-DA448703B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6CE1F2D-AA7D-4113-8F4D-5A3584746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5FC1D47-9530-4486-AD91-8E1ACADF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FEE85DB-7764-46DC-B26C-54D24E68DD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98BBDE8-31E8-4A22-95BC-1B78322652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B1B37DA-94A2-4D21-8EB0-9CADB1519B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9F32AC-C3DF-42EA-99FB-D9565DC04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617F55-DB8B-41C8-8BD9-C3BFBD764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2360D78-CDD7-45A7-9B44-85E68B86C3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91E93D9-7EC7-42B1-92B7-EB61A80AB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EDBD926-B87E-47C7-A349-5B0EEE1701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F15F932-E7D2-4618-8484-EC50BDCF0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395C03-84C0-4633-B295-60E0B0A1E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C97AB77-530F-49E8-B6AA-9198E80705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E8AD9F4-6235-43DA-8CC9-5BFD50C037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92081DD-BF2C-450B-B20A-95606862D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69F3E3E-717C-42F2-B028-476E9D9D7B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8430AA9-972E-4C98-A9DA-817516CCD9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D6341E-3457-42B1-A00E-973DB4FEA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70C4366-2217-4BBE-919F-3E777786F6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099327E-3B30-4394-BB07-8DBE602CD0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B57A676-E467-43B7-A482-20EEF8B352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9F81B569-2828-4B2D-94DF-813B1CFE0F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79A3A738-D128-4E9F-A87E-F8717B709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DED913-4685-450F-8E29-2F9370BBAE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D022E218-8EED-49DB-AF07-D0161F07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0A334CC-8BB0-4776-851C-F3D4518A9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EDA368-548C-4BF8-BB5C-D57B2DA54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0E16AE0-A932-4578-9F25-0C792FF3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DD258AF-0556-48E7-B8B2-5081260D7B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2D17852-B188-4ECE-BD65-920283D14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CB715BC-4BC2-452F-A3AA-2BF1AC27F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A28B6A8-A988-4B74-9D87-668F08104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1649322-F7F9-4E55-BEA7-2090E52A1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17D4770-45A0-496E-96EA-A8AEF95CC2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6C798E9-4EF0-465D-970A-DE4B9CB96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090B3726-8FEB-4695-8685-32C44DBCB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154AEFF-994E-4250-9395-EAB04C52E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E4D406-8516-446E-B1C5-AF347BA77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A158206-8659-45E2-9F29-29F572ACFC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0E082F8-A1E3-4F5A-889A-00115A7582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3DD5569-8029-4204-8BC9-4B6F7C94F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CD93EB3-FB81-41D7-BB10-BED0CE273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346E605-868D-47DF-936B-196A9E110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16C7C6B-31EA-4ACC-8C67-D079CDBDCB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1FB0E5A-5D02-444E-9959-9C3DFF1FE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0BEBB9-6B4D-4796-BC89-EAC9BFB255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82F0E43-19A6-4796-B7C8-0925D5C40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2F05263-5349-41E1-AAF0-682D4C306F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F8B140E-3169-42FD-8DC1-378353285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D2948D6-76C1-4AE5-A752-4CEE4FA8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F2E929C-6741-49EC-9C0E-4CAC8C5A5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501762B-A65E-4DD5-8C6C-1949554818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30A2313-9C86-4DEB-8225-F9DA4A83F4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E1F1B3-E00C-44A7-811A-518691122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8D8F07B-66B1-47D3-82AD-7DCC146BB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0A8C1D3-6F2B-4BD4-8A54-62D354830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7FAE901-74EC-45FF-9DFC-42522183E6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DD13FC7-D661-46CE-9B5B-72809A118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F63FEFB-BC00-4608-AA71-964B0600E9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D372DEC-A960-4D5A-BE33-1F07D982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E1A32B-7DA3-4E65-BD87-02A173759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342FCBD-B03B-44D8-99B1-1A984E5AD8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570FF09-961E-4E00-B37D-53D5320E6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70119E7-A6B4-455F-9302-EFE9C98CAE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F4F014F-FDB3-4BE2-9E0B-FD3F56596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1CA8F00-6C23-4B75-8AF6-070B9F6B3A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CD9FFCC5-1AB3-4A08-89E7-0440C9BE9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933049-B12F-4E84-A870-20A42877A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EE13F0A-1FED-4F7B-AA39-793D0F3B48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E3FE97D7-52BD-4876-B94B-38FFC329C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F25DA56-002B-4663-9C0E-1A0921080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83EBE4D-F8F9-484C-9EDC-C6B23CC34E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EB77BB0-D44A-4E43-B54A-3309C3CB9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EB8F68B-A2FE-498C-AAA7-381A0A2AE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EC40592-EFDF-431F-B9EB-7DD70DF14D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D89005-F01A-4E7B-B909-2F0921C6A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DC24395-74D4-4E51-B7C5-DE90ABB1F8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D0CEDD5-8992-4507-B487-89832DDEE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F29D579-50E3-4842-BBC8-6247AF2CA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652D714-DA99-4351-816F-14D39C0DCE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F9BE5B8-7263-429F-BEE8-C9238662A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E66C508-86C5-454E-AD6F-E9453C5B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4073EB5-1A6D-4350-8E8E-78FEBAE26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07F60C0-CF8B-45E7-B595-EF4135C53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357C329-0FAF-4DDD-98F0-B5E02285D8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07C973-CDEA-4086-957F-D2F7760AA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2B7AA55-E068-4651-A9D4-93D894786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CE03FA6-276D-48D5-8A78-2C3ECA358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3E46D5F-2D73-4BFE-BD79-86FAD0F99A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5B8D7E2-CA06-465E-A116-B2D1054A0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7AFB2F3-1686-4A93-A20D-8C20AAE7B9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E9D2503-67F3-4F50-B03C-C057A2CF7C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C74EBEA-E260-4896-A0AC-41599DCF98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DC65F07B-A6DA-4D79-B4E2-125685470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0D2C033-987F-4AE5-B4FD-6236B4D1C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7304B7BA-46E5-4B83-9A9D-F9D97014C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60989BC-C6EC-45BD-B2F6-477502A78F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B4FA800-5810-4B86-8376-8DFB6A3C9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A05F99C-8DD1-4E49-96B8-2075319B8A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EF336A4-2A24-4928-91FB-FBA95FEBD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992D823-F67E-441A-880D-A14FEC4D5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5724E79-49E9-4026-AA59-A5CC86863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A01E7EB-E07A-4628-871F-053B1A6B64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C6BB8D1-7086-4DBA-8725-6CA1A4F6EB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F80F572-64BD-4B0B-B806-C786EB7DA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BEF8C90D-B1FC-4413-87E3-D5F37851C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C4AC143-7634-470F-B263-FEA2D8A5A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DAFD4C10-D183-4760-A274-656E63668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B295200-915C-47DB-A585-60DB1E209E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332E1BC-AE48-4286-A0A3-E51F5DCA2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922BCBE-7BD2-4E47-AF76-A8406D8EF8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535E65F-D52A-4841-865E-7615B6F3E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13A44C0-3EEA-474D-B9DB-E39D15DF1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21F24AD-5141-4F83-95F7-C602D0B79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D95DDEB-5031-4D44-AEB2-5699C6791E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075EBB-8195-4A41-87EA-12E3E7E1F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7E075F0-3C81-4796-BE8B-DE309B0B6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A6B281C0-BEFF-416F-9A7E-C8ECDCCF0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CF2997-BBCC-4DB0-8B18-078C258605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FB2E86C-630A-43E6-A112-BCB14794C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B3807EC-7523-4B93-B7CB-0FEA5B6D4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2CA7AF3-CF47-4BC6-AF73-83CA4CE62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63FB39B-B9C4-4A0A-A6BF-A68EC2C2E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F5E1B6E-27C4-4624-B39B-583861FD23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8754AAB-A501-42CE-9244-FBE6EFC43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51640C1-DADE-4614-8A5C-FD1E531289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2BABF0-FE01-4C5E-8BE0-00785D114A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50FD393-6A6C-43D0-92FD-4C7BF268E3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E4F2BC2-2A46-4839-8F1C-C37463A26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271513-3E67-4C8B-8CED-8D66500FA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06C23F-043F-4215-97F6-53E9AC19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478458-ECC8-4049-8101-065FD2570D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2FDAD78-E9DB-44BE-8177-A826E84ED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5028F61-F6DC-41CB-9EFD-D3EC8A0FC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4F828E9-9CEC-4252-9B7C-F4533EEBF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E7598EC-2752-4B28-B49B-5F2669CCB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9EFF0AC-C125-43B4-B412-26F9B4ABF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16FE94B-27C7-4F14-A89F-E0785DF60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EE12E8F-FB28-4E9A-A7F7-B133411F6F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912E205-1525-4E34-A312-F80E5EA74B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105DA0AF-8B7E-4DF6-A33A-81E460401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1A0CCD3-A2F0-43DC-9AF6-7D13CB189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5F43C40-4183-41F8-B888-7AC374A5D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F82E037E-5F62-44D6-9304-6A07A44854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18CCD29-F0F4-4C2E-9291-19FE08796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8E5CB63-7C51-4239-98B7-2B189AF93F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B01FEC1-3727-417A-983A-A1B1387A5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05EFB66-27BD-4167-9C7B-849EDF1D4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09F098E-E50D-4587-B2BA-3E2D40DCB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E9360FD-140A-4753-833D-77ED2C1465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FEF2F2A-AF78-4FFC-8FCA-C6ED9D2012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3394279-B98C-47BD-9734-686C9004A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FEEB368-2CF4-4638-9545-E216190C8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A415273-ACCE-4817-8837-A03961604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01D5D8B-B855-4BEA-947F-287B948BB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EB9567F-1699-44A2-A61A-6BC0599F0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88AA591-4CBD-4B22-A260-7855EC3C4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582F72-0C04-4E4B-913A-D6646E67D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E6C3FEE-A01B-406B-A084-8391832397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DAF7083-9853-44DF-8BE3-EDB2DE0DF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4FDC714-80E2-4756-8F6E-756F5B0ABA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7123F9B-F323-479B-B98F-D7FF95416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5B3E9EE-06E6-4FE5-B099-FC479D8D4C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9769E41-B6D1-4274-B95A-C3E689AE56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25CD42A-789E-4964-9489-CE955297C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391BA94-75BF-4161-BDB8-EF583E060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2CF6288-AB66-411A-A0A6-A5609F5206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1F1FF40-142D-4887-9F03-C06EA4C61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01530A2-9185-4E5A-B0C0-F3359B33E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D5B0018-0555-4D76-9753-6387314C1F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EC66E02-527F-49AB-917F-0AE5D5BBC8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D09FF9D-0DF0-410E-902C-35A98142B4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1E4C958-C07E-4850-8CCE-1DB207223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3111234-5AE6-4707-970C-876DCAE875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52B9D3B-5B49-443B-9ACC-04C0421A0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DD21BAA-7F92-4F66-BDEC-2564BFA2E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FF89361-3DAB-4DB4-A2E0-01F4AFA9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FD568F5-682F-4550-AF36-48862833A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4D2966-7514-401D-A6E4-BC95C9A5B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0BA0AA1-F7E1-4959-A667-43B112DD8D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8823CA4-3A3E-43F4-9DF0-8C4826D1A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95A2D2C-0766-4D31-9F89-8ED1EF5AB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65E66D-C04C-47AE-93A5-DAAE266435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37A44CA-EE2B-41CA-A4EE-719FC2F62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8AC9C73-FB46-40B8-AEB8-6806E7360A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723C150-F215-4E9D-BAE3-E12C8BF5D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E9AF5BA-DDA6-4E86-95C6-CB90AB031E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4E5327-FC8D-41B3-AE24-45E114338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751AE4A-7C3E-4F13-A3EA-5F3EDDABA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C47C636-6188-4364-B6CB-E270FD45C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D02B0DB-46F1-401F-8B10-8B0D03682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4606056-92E8-414D-8207-8AAA06D0C0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80D49E9-6FC7-4099-A38C-406D12D2D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B1D52D7-36C3-4C18-B6CD-CAC5A44EC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873BF4-C4B9-42DE-AE69-F5A5A5810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F55CEFA-E659-4BCF-AD62-883A6F48ED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7ACA723-CD1B-4881-9D86-D9A85E0C2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7250596-B492-44E9-BCC2-17A53A8E2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52CD593-BD36-4B1F-AE67-71164D9C9C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E7CB7AE-7B17-46CB-9777-744E944D25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7C4649-874C-4D92-92A6-96AEE725EB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F6CFCAF-3DD3-4ED5-994D-2424D29EF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EB9A31-C7FE-4E1E-9AD5-F1759A308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8DA43CA-CF21-4089-8618-666EA39DA2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780C738-DBD8-4853-884B-E2F85DD8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DAE2E7F-12C2-487D-B456-4A918D61B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AA758B5-D5FE-4BCE-9F59-43902DF4B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F5C9950-CDE9-48D2-9E89-2054D2E78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718A6318-936B-41B4-803A-85279B8E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541BE39-0DF4-4889-A982-80B054794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9438BAC-A75C-4334-8C6C-9F8042B64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45B63A0-1B7C-4310-B117-DBEB1BF39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52759B3-495F-4AF7-8ED1-F82C717D1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A57CCDB-8E9A-4CE0-9022-546119819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84C9CAB-E330-4ACB-9560-0B5653D1A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428DCC3-880E-4982-8313-715EE5F46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D30A65D-DF87-4958-9E09-931D836FF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D4AB7AC-59E2-4163-A03D-631DAA0EAE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BF36F185-2CF9-4A93-915C-F285CAA9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E87606-6C2C-4E85-B045-C26D0C5AA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C6A74E1-6C32-41CF-B5A3-27F2DD3E5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11FB591-D15D-466B-9F14-4FDB70D0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84200-4633-4766-ADF1-7812B88A96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17FC280-DF36-4D00-A62A-99279EADA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3033FAAB-EC00-4154-97B8-25A80316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344578-F7AA-4133-A9AF-14E3F0BB5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0CD35E9-7A45-4983-B9B3-8D4449DA30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B5CFA-ACB4-4040-8343-574106A1F1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8C63539-F43C-44E8-8947-28244616B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3C114ECA-755C-42C8-930C-B7FAD2B27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640790-EDA9-42B0-8617-661F1BC67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1669AAC-F6A3-4AD6-BD6A-210B3CAC37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617875B-454A-4B2B-AB59-1CC5AEC93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F20A697-0D76-4D9D-8E1B-73BA0C6525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7DA726-89F3-4D04-9C34-A26D5B722A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2F7A2B8-3D7D-4AC1-AEDC-B3842F395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79162D1-EB26-4B7F-B705-8CC71EB00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E5B3A21-7059-4A2A-B614-2B7FF50E21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D4D42A9-DC0C-4091-B133-6DD5A60AD4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2652706-7D2E-4D54-A85C-EDF5F678F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700D46B-0F79-4930-93C6-9D0159B1BF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557E25B-2F1E-47B6-A7CB-709126D24E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964C89F-80D3-4E2D-B3CB-6D0273117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4B7CA44-33BD-465C-84A6-1562E10ED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99F00A6-712E-424E-B3C3-8441A944E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215E9E3-CE23-4FE1-B13B-AC77188BC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48866E3-E9F4-4687-8910-1F21BE455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961A2F8A-66F9-4E15-8F00-99401C64BB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96F974D-2247-4FDC-8FB6-F4B7A04EB1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D33A5F9F-96AA-4D6F-9A69-F116A2AC17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DE0015B-1613-462E-AA56-015749D7F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27F7E60-983B-461A-9F3C-19327367E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67D4DC7-FE3A-4A0D-805C-576038901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2C8DBD3-DA08-4714-9A6B-21C5360262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8DE81CF-028A-475C-A267-1E4B58224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2296EE6-BB21-4C55-850B-C85ACA1CD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EBF75D-56C5-4BF1-BB1E-BB3C9B722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085F727-AB81-4808-B1A6-2B2771E09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316FB93-9AA9-44F9-9F28-86986905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26A70F6-1D99-4048-8E0F-F8128BF217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32F85C4-9288-4D6E-957A-C0DAC1B99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7886AE7-09FC-4088-B978-05AA705E52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8780461-2B35-45B6-B981-256449252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B1760D9-6EE3-4CA4-851F-FBC35258D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46DE9BA-E322-4C73-A2BC-1E7652509E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9FEEA64-DEC7-43EF-9AB8-2FC2384FC9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D9FFD69-C988-476A-84E7-4FC6247FDA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A72B3EA-E3C9-4332-A646-9270C3B78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6EFE88-FBDE-4B8A-B79C-84699DA720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ED259A-ED06-4589-98CD-0BA09181C8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458845E-8ECF-42E1-AB45-EF67FAD6F4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E9C9584-107F-4AC6-B9D3-C4AC14917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159B86C-B10C-4C2D-82E2-4A7E439B0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97F6B80-E287-4891-8895-9697741B0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A7608A9D-5B50-4CA8-BEDC-4E201E313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C352B70-FD31-40EA-8E99-CAB5DA287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500FFB9-E21B-46BF-A982-727F27E5E3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28CC1C6-9B63-4DCB-A6F2-0926A6A72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6BFD32F-6844-4B64-88EB-F3155D8FF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F1933D7-5450-4A24-93CF-DA22F7339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1527A5A-6268-4CC7-A004-7369B32C38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73BA5C-43E0-4AC0-BD5D-6E02480EF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05532E-7254-4CC2-A32F-6241CF57A6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32BCD84-01BB-4E7E-89E6-32ED7FCC52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CC209AA-9ECE-4CEC-A577-08438E417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70C6573-D4E3-46D5-8FB5-C62D2CF12B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C811D0A-3FAF-42C3-BEA8-AB867AA1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C2C0F69-191D-42A5-B425-AF0E7589A8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8F1D519-FF6C-47DC-91C1-B08E9B0C53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1DD3F08-BD0B-4DA3-A9AA-C88F42B20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3808C5-8892-4D43-9398-67BD2E09E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276658-EE65-422D-BFE0-C032F752AD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C7311E3-CAAA-4824-ACC0-F5D718C769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AC57DCB-4225-4B02-8FA4-E88C422DDD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940CC75-E4BF-48B2-9942-86E6C5AD7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E133A65-5796-424A-AC2D-8989286E8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D8540BB-D33D-47ED-9583-D73CA3088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F1852CA-713F-4B4D-8EDE-6DF4BC92D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0BD9C3B-2A0D-491A-BA8A-E285C2134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D76F46E-61B2-45A8-AF45-177AAF2B24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8B6CB0F-613B-44B9-B237-3D5125A5C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80CE569-82E0-4EE6-80AE-9A0EB6C25F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6B5AD28-45E9-44D5-B8D1-85AE2AE218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2BF961FA-B98D-453E-B7FF-805C30D54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661194F-D3FB-4FF6-A3C7-B28174949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D2FB21-71ED-4C64-BF8D-B78A548CD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6E93C3D-9126-4D7D-8D68-C9D5E0E53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B58FD71-4285-49C6-AC89-BFEF80E25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7E10FF8-BAC0-479F-BD56-84E95FBDA7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4B0695C-82E0-4CD9-B3E4-D3ADD715E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48E5E52-19F7-4587-9594-3FDD39BCE6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E66579B-E1F8-4F03-B9A0-ACBCAEC01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0A8F2BF-E444-4EA3-BB21-2D131F301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9D05591-2861-4F71-8CE3-A03C25B72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7B83F7BD-7EA8-49F4-AF77-0B1AF006EF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8D0FC96-66B8-4F4F-B2A9-F5565B90B1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96DB03B-3A1E-4EAA-B934-85ABFC48BC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0EFF30F-A5E6-4EB3-938A-9E3B1957EF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F714DEA-2805-4D8B-A4E6-6F223FA22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96A05BA-CA68-4DB8-BB1F-A4886E7C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33B1C6B-E80D-4B45-B52D-07405BE61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526B362-B8D4-4955-8DCD-889A5C9B4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01EDF9-06B7-4EC5-9B42-00DC36207C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2A3D03A-7022-4151-84C5-BEC75E7F0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5943316-B49A-49A8-9187-1843317EC3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64E87B9E-F2C5-4000-87D0-A7A6B531F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22EEE2-78EC-4CB0-A6FB-63A3D001F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EA1396-3537-417A-9129-AED036527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A93A7EC-56ED-4D2F-A815-521099016D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295FF58-C522-4147-901A-21908E293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0E94DB7-91A2-448E-9FA3-B0E2B24A6B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D1999D81-56A9-4559-B604-0030AEDEE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4FE6F53-3E1C-48DE-A31B-C54A44592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84C2733-BD42-421F-B1C4-F66A69A6C9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34CB194-98F1-4A9D-A081-0B322417E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A8D3DD02-D5C9-47E3-BB50-C4E291E8A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18F38D-EE84-4882-BBBF-17CE55322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FC3053-259D-4A0B-A500-3118761E8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CB8AECA-B7FE-4400-B642-48F892853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2CCADD2-4C26-4D30-8602-9669585F09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E0ACFF-53A1-425C-ABE8-ACC1825C47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F0777E1-F526-4D1D-9D48-A6499014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B2A21B4-9BC1-4BAB-A5E0-98ED929734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57FEFE6-5E5A-412B-8798-7D3CC4671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348EF69-18FD-432B-B41C-F54F83CFB8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61D49FF-1AC4-4E55-A672-DB7006E72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08FD292-9E22-453C-9CD4-76A33412C1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D5D2FC4-E33C-4D94-AEC6-72C4CE796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4B08444-F31E-4AA1-844F-BF55AC804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AF058CF-AEA5-4B18-B2C2-F2400413E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DCE43EB6-58A2-4EE8-A5C2-8E58ED5CF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1895A1-20A7-4311-948E-E2F3B1A61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F5AADE29-3401-43BD-BA61-F3BFD6ABBD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1C2075C-4F97-4072-B58D-D17953B52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8229736-AA64-4952-86CE-894E2E6836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5B4F3D7-E65E-4430-988A-69F38DD6C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2FD7476-188E-4522-A50C-C6B0F20E0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DF82CB-7306-461A-9D7B-4EB175AF13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FFCBE6A-90A7-4ED6-8191-83571B303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C42E069-1A93-4A8D-9102-7F4765C2A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91F90FF-0770-4404-BF05-312874F029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8214586-F121-4BF5-A8BB-0ED9BC363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6FAA4FA-9522-4817-825B-493D89C978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0673A328-35D9-4D32-BCA1-24FDE0091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C676E-B851-49F3-A993-8B953583C8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6751592-7AF8-486F-94B1-C6B3DAD15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9AD89DB-E545-4A7B-B3EF-8D5C0DC5A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921F965-6CB9-4E3C-865F-E88F85A66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1B0006-5987-4D53-9EFD-356BBE08A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838AB99-57AB-4E2A-A3D8-18B00FA4CE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45A98DFC-C0DC-4BE7-B905-E00BF1D3CC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B672D2E-658D-4DA9-8E7C-D9A81F109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750F6FC4-6A95-439B-AF17-DB5BB6F1A2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64DA98-00DB-44B6-9FC3-C47C5AD06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466702D-BE34-4C94-BDFC-7C74C7BBFC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9A8BC5-FEDA-42EA-B70F-B519A325F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139E0BD1-319F-4E79-B7F4-18D61C307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F6DB95B-FEAE-45D4-8268-53C18BE0F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6F32701-33C2-4F0F-8B2B-D955841EE3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CFF642-C213-4542-BE20-612D15D320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D07589-62DA-4F7E-A482-C6133BEF95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D447F95-BCA5-47FF-8000-D0467930E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3ABAB1A-6554-40F2-A362-83F8667767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DECBAA2-1474-4ED7-B377-F73B5FC0F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4483CD2-34CD-46D2-A4C4-BC1A517DA1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9B0AD4-3769-4A9D-9C3B-940046FCF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5DE4AD6-632E-4B26-AE9D-42CC5231F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6D05525-33D4-4FB3-8014-23CEDED198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720C0C0-3D03-4CE1-A112-1FFB3B39E4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1C1ADFE-5F46-400B-AD64-6EC1371698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9564EE6-F0EF-47A0-9ACB-F97999D7E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95C1F0F-E307-419C-A6A5-EED13FCA17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E63432-72F7-450C-9403-58D179A78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81C9AD8-29E0-4459-BFAF-5896237C4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1DA32F2-4797-4107-878E-29B01FF280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63A1328-0019-4396-AC32-E515DCBEF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63BC9BA-D3B7-418F-BA9E-44788F657B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59EE605-5675-49F9-90BB-43E145E5E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E8B0DF4-1CEE-4F89-90BC-09C7ECE70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25F937D-A705-4FE6-9AB6-520A800489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47AF7CB-44BD-4537-9B60-338827B738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7C20516-0006-4A18-BB27-617DB716C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84D118-47D0-4191-8C82-0D19E7162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272CD63-7CF8-455A-A7DF-88CCCB631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70B82E5-72BB-4C80-B16B-8C854B8C5D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BF3B701-96E3-4A56-82DE-5E620FF91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389A604-3E22-45C1-98D2-808922E36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5F4FD-B60E-4C01-AF79-61394E7B2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F427126-FFC0-47B6-BEAE-DCE8FC6657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707E1C0-6FE1-47DF-A45E-61010D925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494DEF-75FB-4133-A900-2D0FE324F4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A5D57E6-C18A-458F-8F84-38039447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D7E342-72BE-482F-88D1-D1EFF7D97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46D3896-E6EC-487D-8F5F-7915B7176B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18AFFE9-3B29-42C1-8473-6E7632395C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C805FE-AE68-4CE9-892C-89B351A288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7B38C1F-5305-4210-B198-E503A8302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CD2DF9-5A46-4D1F-84FC-EE2635797B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5619836-A1F6-4FDE-A41B-65AE24CAE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8BE033-2328-4830-8B94-CBBA703EB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193B7D6-F6A2-4148-B87D-99EFCD577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73E2201-8265-4FF6-805F-69293E5B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C138C-6D6E-403F-8132-08041E218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04EC9D-24A8-44AD-943F-A05696CE4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CFCB9D0-245B-443A-8083-ED6AC1EB9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076B1FC-E98C-4D79-8965-FED8F9C5D4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FE547B7-4670-4C5D-82D5-A74E195CB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8A543A7-9025-4011-B288-F7EFBCA01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120351D-E60A-4B7E-9E5C-2838F5A7C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79BAE2-D6B0-497D-B138-BECA4E60A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D83D44-1B93-43F3-8CB7-01E34A1922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FDB981-7020-40CA-80BB-0799022EC2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4FE49A4-46E4-4F82-9E18-120D0FF84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BEDE8B4-9037-4C0C-9623-9299D5DF9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5B8D283-5416-4A97-9FEE-5148E252F5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1572654-7F91-4AFA-B693-8DB2C3277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E780919-FE77-4DBC-BE99-AC59E826AD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F9BFD57-7E30-4BB0-825C-6F1EC95CF9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2857E0D-3F71-47FB-A197-B73ED853C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DB9BF0-CD72-411A-A41F-89D33E665D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7F8EAB-7C0D-477D-A0CB-473B53838F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F358919-EB74-4F3C-B660-89668ACEA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9C0A962-2D7F-4922-9BD4-CC0B6B2022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B1CAE6D-BD90-444A-B35E-E9D8209ED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0EC04E3-025B-42C8-AF6B-C9EA7E4CF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B0E286-B7A4-41E3-BDFB-D910A9F1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1021B6-7F3B-4357-930E-9B0CFBE14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5CE106-F9F0-4D5E-A66E-B488B9B71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917387C-4DDB-4CDC-AC61-3F911BF6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B4BB28F-46E3-404C-9839-BC53A6CBA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8E8A809-5B41-4096-BB52-F90339A96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1F6F081-6B6C-4E08-80D8-05E7548E3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080F8EA-C98C-48C0-8326-2C3AE51D2B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AC3039-CC45-48F4-978B-428B518C6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4800C2A-620A-4457-A1EE-D5A1A43E5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7084FC0-BBD8-40F9-9716-FB319D146F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36DA979-C7B5-478C-8701-9A2D753D86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9EB414F-8A29-44F0-87DD-B2FA7B9F18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B2E48F9-AC6B-4093-97CE-335381A47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4D63A23-7FE7-4BC0-ABAD-381B089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3431D3D-D9C0-4659-8321-BCAC9F71C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902B8C6-CF16-432A-88C0-4F80A2296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EA850D-7EC3-473B-8368-7580D0F63C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AD1730-F31A-44F9-9884-8C37EEFAE1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5C1A515-D183-4574-98C9-C1DBD1D95C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87EA80F-E617-4F00-9179-005BACE2C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1195293-EA1E-4A2A-A363-EA6B527337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0997220-F28C-4A60-8989-1393E780C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AEEC1D9-7849-456E-A485-7CBBD762D0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72077AF-49EB-46BA-8F44-4D8105E2A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F4CD77-0D71-432A-9746-93EFE0005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FAABA6C-F00C-4F68-86CC-E21988C2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7C60F2-701C-46AE-95C1-BAAA125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47BD1E8-24E7-403B-817E-49EBC533C9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1791924-AC83-4568-8268-A503693D5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947AC4A-B198-4A05-A5CF-552F451B11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A615A5-853A-41D2-BB6E-2F610E8858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B2C11F4-6085-4DA2-92CF-7109BCA83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6258360-115D-44CB-B03B-7C2BBAAD8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DF6C2EE-1B3C-46E6-B354-B0837096E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2678D7B-EEA4-49D1-8636-D8567712B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B9B949-7AD7-431E-90C4-BE93FCA61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23512B-21A5-44BD-A597-4D74D397BB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67C74F-A7FE-411A-93A0-DE820047B4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D796A5B-57D1-467C-B34A-190054DA3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78C5E1E-B7FF-4C33-BF81-E563829B14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A2A22D1-CBA4-451E-980A-E796204E1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B93621-F88D-4A00-B9D5-594CDDD81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040F5B-80E9-4A0D-BDFB-9177F75C8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C7B1FFB-58E6-49E2-8BD1-C6C746AFB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791FC95-08F6-4508-882F-A6E2B854E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707871C-A29E-4BF9-8D87-6B67AFCBA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692B8D3-2190-4A42-A9E0-D8CD38F2D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24D93D2-BA37-4B2A-9739-02B4634E7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F75BE8C-3D94-49AC-8D9A-0A2BA6AB1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2E46941-6496-418F-A35B-1E555D202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FC08BD8-5D2E-42BB-9C9D-9AB17B8A9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1D342C6-3C96-44B4-9C95-A28400FE99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7A2A1CE-D065-4B62-993E-FA798655D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F6581D2-161A-4EF1-8409-A780B7FEA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82D443A-E911-49C5-A77F-5AFE96659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DCCC744-FC13-4708-9173-9DE6B2925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502309F-330F-49B1-824D-2A9BE5C7D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0AEA0D6-9B8B-4DA9-8CA7-7CDF1CC8BE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69C115-F9CD-4B75-89E6-FC985A547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CC2B047-60B1-44D6-A79F-A8B9D25E9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E3E4473-0154-4A08-AC77-F29F7FD63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94ADA1-5D33-4D89-A593-1C0874FA5D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21D738-0AC6-485A-A2A0-C7A77CCB0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186599E2-18AF-4879-8E25-E6069998EB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B02C283-ACAB-4173-8EFA-26BC0FB18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510B331-FAFD-47F5-9122-53F52AAB6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20C2ED6-0572-4CB1-9208-9453A1452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06D228F-13F5-4520-9DAC-B8035451E3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72EA9E2-A95F-4698-89A1-EB6B11917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6A48FCE-6AB5-4006-B9CD-96BF0DE96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858A5A8-0E4E-4FC5-97CE-7C9FC77A8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18762A2-5672-469A-8447-42484597E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7743B61-17E3-4B0C-8104-CF1EF307A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A7EE4A-0E5C-4A1E-8E6F-4683DB93D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F374194-52EB-4CC2-9B79-BD0C1B9E5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A98CF66-5F34-4852-B17D-639D5F91E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A7FD6E6-00C9-4A7D-A54B-47801D14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BF20937-87AF-455F-95B9-5BEBD2817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6526793-E50D-43E7-B3DA-D6E90021DD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484F0D1-BA2F-4CA1-8AAA-AFB65A481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B1B27-93FD-4B40-97DA-3DD0F778E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760B0E7-61CB-401A-AC75-866357465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D1334D9-8CAF-459F-AC8E-0C68A8B02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078664C-288B-4E37-B3F8-146E76E57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6F90C08-3634-4024-BE94-D3E100DAC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F8F0DBA-5D5F-4BDD-9636-5272B75AE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3E60D7F-AB62-4976-B30B-193907559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4881079-E40E-4CF9-BD9E-B1C0278942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9DEA393-FD6B-4E63-85FD-1E7F24ED1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758DF835-FA41-4DDC-B588-A9D73EBFD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157BBDE-0051-4B42-88FE-BEA3AE49F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1CC4EE1-60EE-4718-B97D-49E1CF81CB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1FE649F-D17F-4060-AC33-93A02CC2C6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7C77072-1A24-4F9C-9D00-45F883A58C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0881CAF-8925-44E8-A35E-8E7E013EF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2617570-F7CA-44E3-8D0F-1EF3A900CC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0650834-3FB2-4559-9E84-8E851E7ACC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AFBAAB3-5C4A-4D32-A934-F1433C82B9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2BAA00D1-B5CD-4763-8837-6CC71B6AB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829CDE5-4E37-41C9-8AE0-97193E2C0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C49A495-03CB-42BB-98C6-C20333DA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17F062C-E3BD-480D-ABAF-5DF536A32E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16A33E4-8702-49F6-8579-D405D1F52A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BE4E74F-9C16-4404-B5CA-9EC765217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AECAAE4-87C5-4BC4-B10F-DDDF86F05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1DFF71B-6380-4E4C-9FD9-F89F6EA56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E684302-D173-47B6-B1F1-1D93D3194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4015A0F-DB1A-423C-99EA-F31B610CC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4BE18F7-01EA-4CBF-AB14-9EB0E96F7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547183-4ECC-47A0-9697-C548748C8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D318D0-A4C8-4ED8-AD16-F3DDF5DC23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2884F44-DC04-40CD-B081-688A3CF7F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9AC43DD-E372-4D09-BF7B-5871F1CE5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237A00C-0C5F-4E8D-BB3F-48B329562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33326A1-ECD3-4764-B43D-7E8EF5F759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8295AB1-20F9-4BB3-8C59-654E5D1B7C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3D8258C-5DB2-4C25-ABD0-75F4718FD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DFD88D-06EF-4897-B242-7A0C8202B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08C989-D54E-4F39-8819-BF530E8C2B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BABE87-904A-4181-8814-5BAC0D1A7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CC32ACF-9B6F-4499-B06D-BC109BC4D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0A1929C-6895-407E-970D-C6EDCAD85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3523090-6774-4E11-9FF3-BA0685A08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0D0AAB-3CB0-4B60-80BE-966F7D3A25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5449C1B-E22D-4B12-8784-E22917649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829607A4-361C-4779-901A-07831071E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8905D6-EF74-4832-A152-659339227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D20DF59-9CD4-41CB-848E-26781ABB1E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D0B7AAB-8448-40DF-ADA7-9B891A1FB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F8C9318-4027-42A5-8BA1-0E8C78FD7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8670E8C-4DAD-4A23-8048-F5F8F0697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BC351-7AAA-4128-9AB2-BE7A409CDD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BF51AC3-8345-4A8A-B677-5B10560EC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F11181-0F65-4A17-8006-9C6C16E85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FFE5829-0B7C-4E77-AD0C-CE1D4BA51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BAACB1F-B4B8-47ED-B04B-0CAFB37346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0F0AD64-F4DF-43BB-A8DD-ADC6A30AF9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808616D-D9C7-4524-9030-C5D6925B4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A0CADDC-10A6-4470-BA74-51FB117913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40D495-4CD5-44AD-BB2C-E0E733CDE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378F5F-89B3-4713-A8AF-A7E2BD6EE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7C6E587-B1EE-4A30-A173-349F603FE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15A9438-4D09-472A-A000-88CF42746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D19080D-2D18-4C1D-BBE5-F1A79D337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1E744D5-23AE-4D6B-8064-ADD2D289B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D0E2E2D-E325-416D-AA86-58C5D5FA23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A3423C8-5679-495F-BF33-342E0BF17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0DCEDC8-1AB9-4C29-B547-34842D2E7C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E5489A-A26B-46B9-93B9-132A63838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9F5DA32-B5DF-422E-8CBF-0B608707C9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F4DB0DC3-665A-4935-B927-A9BE49417B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A4CB484-89BE-400F-9B4D-FD0D00856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4D56BB9-B4EB-4F56-BA8A-101F145E2D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A66E5B8-2B7E-432F-86CB-1B88A1E8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A9A5A93-5554-479D-9ACE-401A2D5BE6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D816BF81-563D-4389-A222-56A7C071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39DD75B-95A1-43F2-A0BF-44E1097C9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6A5148F-C2D3-4EB4-8BC9-67AEF3B36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DF5A1DE-222A-4F5D-9FD0-2350510FA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2393CB3-B0DA-4044-9B22-A1B5BF1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63A8608-225D-4F6A-8A4F-EC56C255C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92911CC-366E-4D28-9A6B-6C1346803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574623D-1924-4A6E-A068-F5E758402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B5C649C-669F-4FC6-ADB2-8683082BD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426BD24B-EC96-4F46-A4BB-B9114D9BA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588413D-94EE-4BB6-8180-273D21D516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30E32CE-80E5-489E-BCC8-141A248A2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2A9769-9634-4D96-B530-96999A9FDB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FA93DBD-B522-49E9-A519-28BD7A893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52806D1-F174-4FFC-BCAC-EF178ECF8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81D8BE3-1C93-4948-92D5-4E5EAF936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BEC7C10-4B9F-4C48-99D5-4B167D874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3FE985B-F5C5-468F-893C-99956F299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BA4E2B9-F1FA-46BF-835B-C47831C65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BE229F1-6FB8-4E4B-92F3-344D763A0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AD28A33-FAC3-42B5-B827-23AED5D12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D51D2AB-AF5B-4DEB-872A-414125A18D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4E4954F-0DBC-44E8-9E57-EDDA3FB870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785C3D4-7A6A-463C-9F81-8A6065C83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3A5B0F8-C26F-453A-9A33-5C56FDE8C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952F76A-3E51-4504-86DE-DE7FB99977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046F16C-C394-4208-92F8-EBC8E5DE2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076C7B7-95FE-4955-8D80-FF5C4AEF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2A36261-493F-4C27-A196-1AFF140332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1CE5453-D495-450F-AE5D-1F48E3153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91FF54-1FF0-42AB-B36F-789A977971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40554A-331E-46A5-9C52-2DB76BECD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5C0037F-4BF8-4A59-B63F-F5924B04C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D5F7E54-7451-4467-9DDC-18D02A60CE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47CF91C-5FE3-4DE4-A581-722849CB9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AF07C9C-0FA1-42DB-BF36-3F7F5327B2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F5AF98-803C-41CD-8494-2D8042CC3C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BA08997-1205-4DA0-989D-1B50EDA18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9FDB1F6-1823-4D0C-985C-AB18966E2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72F9B9E4-0BF7-4953-9E77-EA7CBE9847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2977726-7ACE-4C29-B2DF-69B642EE91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5235C3F3-DC0F-4EC9-BDB9-ED8D584883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1EF8C6A-A6D0-4EA1-9CC5-99A2FC2ED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05321BF-34BD-4640-B208-30BC2EEE5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9ED6A18-0F12-4F8F-BBF1-8579F342A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641BD66-5244-4FF3-911B-14C3C6914B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8E18B8D-3353-4BA0-8602-A2BE7FCE8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A8550A1-57F1-4984-8B17-3209C6C55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830CFB-2D13-4684-AA3F-5B657BC9E6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631335C-5538-4C76-AC80-711EC5E59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C988EB-91D4-4BE2-92B8-FFF519CD5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5A29292-CCD3-48B1-A779-F654153658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51EC655-BBD6-4750-94A2-4D9F1560AE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628DF8A-AADC-476F-A061-C96E31387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F8776EE-8F2F-45D7-9616-A872E2B8B9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9D70DF9-26B7-4698-A51C-DC781410E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F080D17-17ED-41E7-BF2F-F7B078A94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855790-70EB-4E38-B37D-77F0D56E2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6D5A22A-B268-4777-A7A9-0174EB8DD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37A2B67-67BE-4981-9FD3-7A70F6F55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2E8FE5A-14FA-4450-BC82-31CFD96B3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EB8A768-CECA-4F1A-9C25-EEAE63775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609963-24E7-4E87-ACA1-B09D33BC40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9E12208-176D-4913-9CE7-2CEE85660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DCDA10B-2E0E-4FE2-B6A7-13CA4BA0E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ACCC331-F0D3-4706-8CAF-03EE7077A2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3D26F9E-B576-4156-8334-37B6E16D85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2661D44-0A0A-46EC-86B6-27E3E52E0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9247FBD-EDA5-4DDB-A3B6-53B0E7F748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5C0FFA5-33FB-42DB-9292-BF99BB7AA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FDEF08B-F3CF-4B6C-9A99-C34196270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55E9CD7-296F-4CF0-806D-5E829AA28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CEA0FC8-C631-420F-B06A-6531E7594E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ED9D8D6-6639-4499-B0FA-C9850E7DDC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81E34E3-1FFE-4FF1-B52C-7A60A610B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E0D1102-28CE-4A83-857B-C8DD1B3255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5F0989-D5D0-465D-907C-54B53B11C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94B1555-3841-4645-BCB4-FE0AB36C03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7718DEB-4E34-4BB5-A1F7-3C805884FD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88F3D90-24F1-4F49-9D45-EE7A71441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B5401CE-A841-4A44-BCB5-AE660A393B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668F04E-15EF-479D-853C-DBA1067A01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64AD82B-9701-493D-AE45-264D47D41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6159B1B-621D-4BFF-A9DB-62EC5DA25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54405E0-C708-4028-B903-F4731357C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484F065-B957-43CC-B7CC-86B4B4455F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0759BF4-9AD9-43F6-A910-2AE9306D6F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810C635-E127-42F8-99EE-0E08B54B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D8EC970-641F-48AE-8193-6A0D9A49B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4EBE95C-5067-411E-8209-1CC67DFE7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BBFEDFA-A292-400A-937B-86226D4F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98132C9-10F6-4356-AD6C-BE8EABEE0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1275946-FA5E-4360-AE6A-74E22BAB4B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ABCAF10-8C57-4228-94A0-FC5E21439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6F56E7BE-730D-42A7-A5AC-45DB175CC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0E7D33C8-8544-478E-AFE0-5C994B882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464D208-8EC9-451F-B55A-A7498914D6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EF88B2F-8041-423C-A653-0677E1B15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7C8EFA0-B807-43E6-B5BB-04CBEDE364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B6D472-C7BB-42CE-B13A-54A2507450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C70E0B5-6C69-431A-BD6C-9A75D2DF99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0954FB0-4392-4CE5-8297-4F31E74541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6465906-81EF-426F-A6E1-A775E1DD53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8C06625-9D64-443E-9F7B-638BF13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66956E0-1536-472E-8B67-7612B18FF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DC16261-5564-42EB-A029-051D72BB6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AEE5BD7-3A4A-46CE-ACB4-071A07F498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B529F68-5DD2-4DF7-8963-704F703C2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B7EE5EE-9665-4FAC-9C90-0820D5427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D0FB333-E95B-452A-99BE-219FEAA71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12E212C-C709-41E8-9218-0FA46F467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2B3E0AB-E1A9-4EB2-984D-CD56CC6DC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941B02-7E17-41D8-9F94-199FAC348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999D538-B8DD-4A34-BE50-4B44A258A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4450ABD-F682-40C0-B472-82B6C28060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7E6537-47B0-49F6-BBB7-E7DD65E16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C95DE81-BE94-4565-8F9E-EF90C2B5B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6565C6A-6D4D-498D-99C3-F6244E91A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FEE4C64-1D72-4960-9D3E-54DEE6AFE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30DAF4-C5AA-4E56-864E-5DB7C2D5C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AB1ACF7-2517-4762-9C39-F42D63534E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3EFAC6F-670E-43A0-BF6C-8270FA62E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E183C99-8231-48AC-954C-510A0B83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FE584D2-7327-4310-B8B7-9EF96F31D4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96AFFBE-29E3-49FC-BCEF-AF896A092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28343C6-B3B1-47BA-A02B-227B31374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EA9D02A-B9F5-42BC-9CB7-CCACBC8A87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DC8EF77-80E0-43FA-816C-A5FCFE2E8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588EC1-F977-4BB6-8F73-D444B459F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B36FC21-0253-4E36-A8F6-CC6AF2A0AF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D877E3-50AA-410C-B6BD-BCB4CDE71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4748C8-BE53-4B77-8811-F60916BDEC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73D717E-50E3-497A-BCE2-9F1D391FB8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F6AE06-FC2C-4C7B-B60C-B0C0D34B2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C0567D-9FAF-4A3D-B956-1569DB2E83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D740EC8-7ACC-4030-9FC4-5019108F80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2F3435B-1353-494D-AA79-80D6087AE1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E4FC72F-E492-463D-BAFC-CF8A76BCA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B3FCFFF-2866-411F-93B6-C39BC743F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EC58429-4367-494E-9E27-84908CFE5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F79BF1D-5FF1-487C-9B50-851027C613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3A8C92A-70A8-40F5-BD84-C9AA67D7AA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7E1CEC4-0D96-4507-B8C3-49F947B01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E6513-98CF-45CF-8A22-01B20B33B8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CFF0964-9556-4B89-B4C7-138940FA7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EA26C-DC38-44A8-84D3-688D99E4A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D320038-9D70-46E0-A635-1DC6B2E12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490A69D-3AF5-4870-8F03-AA83E3551F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2F36D53-BC6C-41C5-896E-072CE2F6C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77762EE-F976-45F6-BED3-C0DB0B15C7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EA0753B-1F6A-45B3-A4D9-853617EC96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EB35A2C-3A96-48E2-9715-0B1F583B2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C40CCC-2B6B-490D-8C6E-9E49F985C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18517DD-61F9-46BE-8381-642192A32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F9ADE9B-EB84-40F9-9F87-081B30714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AD46307-EAD6-4F3B-866B-9927C6C89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EE9BB019-F695-4462-B999-66E75CC7C5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A7717B7D-EE94-4108-A92A-F0A84B6CAC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33DA060-C5E2-4C2C-9823-26F4BD5A81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A11557C-D8A6-47C1-A67B-98338594C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712EED6-C86B-4A70-9836-B0BA75E47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8497B96-BDBC-4BA1-B6F2-7A45300212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2FD9A64-9DDE-4670-9415-20AC8373E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9A7CD21-5428-411D-8E5C-4A61265EC9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DB5D33C-2445-4150-A336-2726A46AF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586C998-7A14-4B21-B2FF-1F97F6364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CB38350-8471-4324-82FB-CECDD57BC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AA48BA5-04C1-4174-BF1C-0E02317F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98CFCF0-E5D6-43D4-9BF5-80F2F36ED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74DB6450-D0AF-4E6A-9D94-CB1F5E8C2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350ED88-C8CA-416A-AEE6-EAF885E410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C3A0910-E652-4D28-B1BB-A9117CE1F2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8071703-BBC0-4E2D-85ED-2F3E1A79B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1DF96AD-4D9B-4BED-B738-656CAC3CE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08319E-C778-4481-A2AD-E3F0229B4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7E67028-F3E8-46EF-A9E3-58186D4A6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EAF60C-138B-41F6-BA73-21ADB6004B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2282893-6154-48D4-9DF7-8A78A108D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641F699-1A42-49FB-8CB9-31A66EA7FB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2AD6F80-6D6F-4D69-B162-5D93BF957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3156D5-0EDB-41BE-B599-37B41B7D72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9B5DD3-9C8A-445C-AC55-B79C0B788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0576DA5-BF93-4B87-A270-F5658ED89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29B5C20-7361-4772-82E6-705F64B0AE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BB1815C-22C2-4240-9FE8-5FC679BA24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FCAE6E-7EFC-48D8-B73D-B33F5C66B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6F68611-582C-4CD6-8483-2720D8AD6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863327F-81AA-4A5A-A094-622FD320E7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2FBD72-C8BF-4499-93BE-214B34E7B0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EE389B3-59DE-4C33-A556-2871B031C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521685C-7D93-4E03-860F-ACECBE57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DC0D381-53AA-4D29-95CB-3CFD3A7476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13F2722-C9B1-4402-892B-956FFC3C68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8285E10-B37D-4C02-817B-C949C5B4D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92011A18-860A-406A-A220-8BBBD3414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09E4D55-FE90-45F5-A637-F50C9D24B2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8E3B72C-F652-43F0-8B56-3DE011127B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BE28FBC-CCAE-4B41-8A84-2C0E72C4CB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7548A05-23C3-4422-9581-1070B485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8FAEF4-B9B2-4F6F-B128-4B4F60283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89349F-19C1-4B1C-8490-14A73D4915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A4507A-842E-467F-AF91-03543A01E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279666-4AD8-4648-8A1E-7C2CC1E579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01B68F-26CE-443D-91EE-9238C4218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D640A96-7695-4E1D-B4C3-953C16797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69DA877-0EEF-472A-ABC8-717392F88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2452663-2975-4C47-B42E-66E6C6D40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83A99A0-DED6-48E5-B273-37B738F4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273B5B4-5ED8-4660-8DC4-9357EEEF3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6438CCA-C603-4954-A045-0B7BBBA57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75D0F63-6C2D-4A60-B16E-0381FDA98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E768DB9-1A41-4310-BC2C-79237F997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17C2DD0-38A8-4BA9-B8EA-5CC7826CB6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650102C-C7D7-47D9-89DA-F68FA92AE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76AACE6-1702-40E1-9073-B077FCBC3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1678706-24CB-4173-BE35-B260D6E43E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9B63532-7E7D-414C-B931-212479E5F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7B318AA-D522-4931-9FC2-7E73B6C3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9ABD374-08B9-4AFD-B452-7710B310F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E68D514-1524-45FB-885C-18AAF9F48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6E817B9-25F2-403E-842A-9212A5416A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5F11B4A-C68A-490F-917B-DB5EB403A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099A609-733D-42A2-AC5A-CDE87858D3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4C51A28-3D85-4A9A-B6BF-717F41C15A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1C407D0-625B-49E0-A0AF-5D58999C6E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BB49D4A-DCF7-4CF0-AAA9-EAAC0A101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EEBCF71-E012-4348-A985-0815140F6F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2484BC4-88A6-4BD0-8652-374D63B69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2D474A7-FD19-47E8-A434-CE81D464C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7B7FFA-443A-4B78-A9A9-9E04CDB44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47C0203-78F0-4D03-B49E-90A1F6166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62919D0-25E8-4D09-A60F-76140F8E02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8B09FC0-D3D8-40C7-B174-EFFF5FF7B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C1597F6-1272-40F3-A568-B4056A7DB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91D1C0C-8F53-495D-B781-BDA1ABD37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6D59C77-7F77-4294-BBA4-E8E884266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8CA4368-F43B-401F-BED5-DED3B4D0D5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60F0B46-3AF6-4615-8DFF-AF489C9B0C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47C0FDE-7D26-4CEC-B832-306D534BB4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36B4E5-27A6-43BE-BD7E-3DA49E4BF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62BE88C-42BA-466D-912D-41216CD19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C0E4BAA-3036-40E6-AFEB-373DB01D5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C58EB04-B8CD-4B87-BCBA-3F672C55D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D4A7D9D-8E04-4242-89D2-AE1DD1725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1B908FD-BABB-4C9A-8EE1-E3DE6B251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B9CF97F-60D6-473A-93F2-479F42EC8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CDAD08FA-78E5-42AA-951E-2805C6F4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07540F8-FBAD-4522-B15E-0BF11B428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5A9C88C-3884-466D-B7D9-528CE0FBC4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7313616-057D-4B48-8593-2F921C3BB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749F1B-9006-4262-B372-0A4B94737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59F5C4-2748-4E73-9476-68569A65D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ED6BA-FDD2-4D78-9E6B-694154317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BB0D004-24A4-45F6-82EC-F32C50BE5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8A5568F-C084-4700-89C5-EB12A7A24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D8BEA0D-07FA-4FF0-8E0C-327B1FB7CE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166A9DD-43BD-496A-A1D7-CEA76D493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C01F0E-A85A-4CF3-8FE0-D3E67E35B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50AE709-6088-49D7-A97B-E3FB83777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9A33C6C-4B3B-4BFE-B461-5A79D6AFCC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B2042ED-87C1-4B13-9874-9EBB962D6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925DB9-207E-4E88-92A5-FF754BDDD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B8F325-D0E9-4C0C-95A1-8F6941445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37454E-7058-4472-8ED7-80D7B9D13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7684C09-67A3-43EB-9EF9-FF63602160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00979B-7161-4F29-B375-FE0D27D69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B0B513A-5A5E-40F8-941C-A89535C85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39BEB8F-5054-48A9-BC4E-4D96DE161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93F604D-3FD3-40BF-AB6B-4C781177C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45485E5-5BC8-4921-A80C-B02C7DE60C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6D357E4-6E83-4F6E-ACC1-4F10085F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27099D9-BF93-41CC-910D-B99E7C2A4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8354AD4-2FD0-4369-988F-5FAC6803A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A6514FC-2C52-422A-B644-881C9D6C2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C5A7871-19A2-4295-9DA0-1A192DF94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370414C-E48C-4DFE-AA72-E2F026C9E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B5D0F20-8807-41AA-BF71-5ABF6B1AD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24CF52D-AC5D-45A4-8801-5A143C14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8806EB-ADE1-4E9C-A55E-D4EDBE282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B7E2C9C-DCF5-4A2D-AF70-EBA5C73A1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E0BA61-E9B7-41F9-AFA7-9030305BC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A7CE362-3073-4C95-9A85-D9C519DD6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2A85F98-67A8-4359-902B-9FE4247A2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6235CA1-2D4E-4A99-8695-6922CB7A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C087D39-49A1-4BA9-99D4-0B1D9BBF16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0FB2FE-0675-46E5-9BBB-18DC10DFF8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7B6385E-0FFA-4A54-85E9-C9A7E7725A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B87A1BC-3EF9-4C97-A368-420BD8EF8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3BAFAD-C709-4AB5-8418-55E80C101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01C2AAD-F957-42DE-B6C0-70A6562F0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F6EB71E-17FF-414C-834B-1781AC066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C344A52-5DF6-4E09-A05E-BCD32346B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0F9A15-80C9-45EF-8A40-628351202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A20C8D7-BA6F-4997-BA18-259970AAE3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B320F76-628E-4CE3-925B-9A5BB531FE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AA2FF7-7A9C-4A03-974F-718D14099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5DE26A-2ACF-4D2B-9E8C-CB69E86380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14A43A4-9337-4287-9252-08AF20A50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C71B079-4F16-4F8A-BDC2-401D4BC7A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D4043C-706A-4E52-9C62-336064398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63381B4-6361-4B9A-A20B-B05566106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6C2D0A3-CC53-4EA9-B219-5333663528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354A532-FE53-4E48-BD0B-2AE25D9F7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54172FC-0775-4B48-B9CE-E740BA740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B3FC5FA-F92D-4861-8DCF-58F039834A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0C3A06-840D-4B4B-BA71-4026C402F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9A03B36-8112-4FA1-93B8-8D2AA7502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D67E95B-B71F-4799-84C4-CC1D182A2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587D886-FB08-494C-A67E-86900EBDD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62A438E-BB64-4720-A015-F077A856A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94112A1-D7CF-4D30-8753-63417B8525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EB54956-4022-4F01-B85F-999DD2D2E6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645B68-1D98-4630-B66C-5B32FD6AF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B49D6B3-C26F-4757-AAF9-1BE675F55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C051B94-D216-42CB-9E3F-CEDD27C752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F4E361-FFF8-4C3D-90B0-00E74EB105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89827A9-0F87-4713-8985-69096481D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349B795-A4FF-477A-8A9D-EC6B1DB0B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3169E5-D125-42B0-8793-39725A4A4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566592A-0FC9-45EB-A889-BEFAF08AA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07FB945-6EA0-4B80-96F1-B9A9E6531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85BC497-3A99-4F65-9449-AE99199AB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B0DE444-29DC-4784-94B8-7C7E4555E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6F2B5AE-1EEC-42D3-BF84-2EEB8FA0FB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0E61B20-D96A-4659-BD7A-CAF5EC2D41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CFED14-A7BD-4BE2-B0E2-C1C297FE3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A1E7FB2-BC26-42AE-98D7-457FFD59C0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DFC9AC6-4C62-4731-BA5C-9CA38ECBC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0D3E6F1-6738-4920-AE8A-F17A566A42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21BEF21-CEDF-4F3F-9ACC-264C97C0C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913ADFC-BD80-4010-A067-1F14BBAEA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CBB3B17-2A57-4043-9912-BC2535BCB7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198485-B3B3-4758-BE71-E99F510430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549536B-5BF5-4324-BD58-87D0D672C1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8CC969BC-EB63-4989-A5A6-50BF582A1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FCFD87F-006E-48AD-9E26-092F760D0A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FD64D7C1-61D3-41F8-ADA6-670F6F4EA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9D88BD8-52F0-49F2-AD2E-D98EF09A5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E3B7327-2B1B-4F06-80F9-5E532EDBA0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671822-1FA5-4C86-B9B9-DC06A9BAF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B0EA4AD-A545-4BDB-8B44-5D9F8D886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371A4A-09C3-49C8-9358-F16D7F3E4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5F57F3F-8834-407D-BCE2-9B3965462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A733A19-86F5-4F18-B2AF-92458E8A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2B11241-0151-4FAB-B444-50815441C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F05B900-1525-440D-904C-2CE387713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A80FEA0-09B7-4469-873D-5C6854223B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5AB1A53-899F-4266-A9AB-2FE407EE0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957D355-FDAA-4835-AA31-0E32C5FA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5DCDDCA-8B9D-48E4-94A8-3FF0D57C14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9F6B8D-692F-4CC0-87AA-8860A5AE1C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4165F96-0E1B-4DF7-A2D3-B703F2A31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EABF767-2216-4A46-9CB7-BF44320A5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888112C-ACE4-44EA-BC12-CED1A8E292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B3E046A-4F90-4D0D-95A6-C7C70213E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9B76580-5D01-4582-955C-17E167DB7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012CD62-9CAA-408E-8AE9-5358EA037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4F7B3DA6-8A14-449D-B89F-3948E35E7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EAF45D-30F4-4969-BBCE-E0BB35EA6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3095236-439E-408C-B1A2-44F8081C5A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5BBBCF9-79A9-4B8A-92AA-27F98A8EB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7D14BF-4668-4701-858B-8B5BBA5CA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778AF67-8AB1-4BD8-BA8B-B58DEE3AF4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C4364092-01D9-48D7-A2A6-2883072C3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B19A47-99C6-4270-BFE1-240E8C94B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CE6B14-FA20-4613-A943-365FC12ED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75CEB83-BA44-4198-A0D2-FC3E1D718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358E15C-BE4A-4FED-93A8-A91F7B647C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374C7FD-F77F-4204-B39D-EE059CEA7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5449B16-E91E-4FC0-AB3D-B1E05B4702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5875618-1050-4F26-961D-E092006119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7715406-F21A-4C84-8548-B429523A3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33FA988-3E91-4001-9393-4AADF6AE5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25153B5-F4F3-4FC6-A906-1B0BA08497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A0CDC5C-AD5A-45FD-8298-E2FB8CCBA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E049088-13C5-422B-80F5-B8B7C8208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67BF5B7-24DA-48C5-BDEC-9B7301B9B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B9E11C0-5479-4257-BADC-6320EA4F9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3DD84B5-390F-485D-98F3-300848ECDE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09D9164-FD3F-4852-B325-DB302512A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39031E2-B48C-44F1-8DAF-9A5601172F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B0B9A0D-8903-4590-AD5D-647F363DF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9D07545-1896-45E9-85FF-C67D5FE3B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B5376A8-C354-468C-BE4C-9A97DEDE0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A379554-CEF9-4FDF-B978-43A7B43CB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574DB72-24C3-4EC8-A398-212979C2D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66F5216-C12C-4086-A47A-79DC66DA8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D4A06DC-900E-489E-91A0-86D5352D7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FDC34C0-26B0-4631-948B-BDA8DEBE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30B78D-55CE-4274-9488-0DD78D994E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C97C2FD-4187-4371-98C8-D5ECA2703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41E3C3-D561-4843-AAFA-930C1AB97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336760-CDB4-4691-8744-825A804EA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6B0824-D92F-4CF3-A453-665668B1B7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436A75-AB2D-4383-A426-9194FE16B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DF4F387-CE19-437B-A887-3C6242058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40498F8F-DF69-41FA-9157-8374705B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42CBB21-02F8-4F5C-921B-8E9EE527B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004BFEE-AEFB-48AE-AA92-7C534AD84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1C7DD19-C031-4675-A940-9FA0CDA1A1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7BD6674-7B74-4956-A03B-86264882C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5FED394-929E-4DAF-9315-604F25BB4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1C69D16-1612-4088-B2E6-4ECAE3630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4941327-4923-44CA-9A62-981683BA9B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1D1AEBC-6008-41FD-B81F-33D9773DF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CE3F6C1-DEB7-481D-9724-8B91F496D8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ED855C1-974F-477F-83CD-512BB9078A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60D9B63-F8F8-4DFA-B632-369BE96A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112E82C-92E7-4D5E-A28C-2967B261C3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F7FE044-742D-4F6F-B31E-E9BDC1836B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802FD99-55A8-49E7-9099-511E6746E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3528D55-FB13-4411-8BB4-90665D3CF1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6E76063-D7E7-403B-BE12-5E5F386D8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994D685-FEB4-45D9-8285-30AC80327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0B2C18-81B3-4473-866D-A712777D1F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4242393-E73F-4A5D-98C2-67ED175186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C11DA8-7765-4715-81BB-4FD1171EF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0373F66-B428-4FBB-8728-B44290EBB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6D7E22E-2FF3-4180-86B5-DA7B3FDAE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CBED2F6F-D99D-4CEA-B6D2-1469CC062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948F7B5-20A6-4778-BACB-01FB603F3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872BFAB-F649-40BF-A87C-2BCBBFE788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56DF29C-591B-431B-86EB-5A9F2DD1B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F40AAF4-BEFC-4303-802B-6E517F66E8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5CE71EC-F42F-471C-9C4D-C9E3B386D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7F89B6-C516-4D18-9BE2-BF91A3B5B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D865DA0-54EB-4AE1-9E00-365CDEB23E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629673-D4FF-4AC0-A379-AE001AAC5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CF2AE1-0F32-4B82-AEE3-86CA1DA10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A66FD0-24B5-487A-BE72-3B03B17EF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33EBD82-B2C7-42D8-8DDE-76D63E08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BB8F2FD-088F-4BFE-8750-F700BADDEC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B6167F6-81C1-451F-A0E2-25A0625F6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E12DC78-9F1E-4CF6-9E83-5C0278F4AF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4B5DF9C-D740-44C4-B23D-329D1E6EC4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551776-AF14-44A8-8A45-CA3AAC555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E418F44-EA64-4B45-BF62-4AD771AE72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F5FE2D-6BA3-4324-91CB-B6DA22A4E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8F5CDF7-9D2B-4CD4-A07A-1F7BE30458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0E8DAA5-3CFE-4430-876A-3A97B9ED4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55E826F-C397-4D51-AE10-20A1C16FC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3A136A8-0EC8-4DC8-9906-5785D9BB8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6D87E40-5146-4FF9-8ADC-087864360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A07713D-DF02-4CF3-903A-B51691E8CC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14306EF-A7DB-4467-B999-C61F86B1E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2FDFC90-813A-416E-AEDC-CBFA14870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6A89AD0-85F9-4FEF-B4D8-29CA1A586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95BC69-00BB-40B3-A59C-FD557B00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524593-1D12-4695-A690-CC9429463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7329709-C7DA-4450-B52F-1E2178F9AC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27C3944-C6C7-4A6B-94AF-6FF253913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D137942-444C-44A8-BAD3-001C894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3C774D8-D9D8-4076-A609-7BA4A29C8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C847726-1723-4B40-BAF2-0AD8E85656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E154739-2E2F-4883-A2AB-AC229F9F3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E212822-45AA-495B-AC1C-00D45153C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78CE098-B543-470B-8D2A-0E9004E29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A394D24-EEDE-4196-8781-F19DE68DE8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4219E66-5ECD-4B67-95C0-B0D076470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CA277BB-3436-4A34-9ED3-69B741B468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18484A8-0CAA-4401-8CB6-8BFB2C6FF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17E067-A34A-4C9C-B928-97BE51F2A8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68B5D68-98CF-4B24-87AF-34EC1E6DE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86E4A41-4047-47B1-9A8C-4C7F1655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947814-317F-475F-8A6A-1DBDF8DD2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11F4455-D122-4A10-B9BC-F8C55184A5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93BD828-A936-4396-943D-9F149F2576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B3088B1-1255-44BA-B33E-F2AC91B4ED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6A693BE-E8D3-4CDA-8A12-3B5B6A71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0DB08B0-62BA-4C2F-9176-D66CFBC30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EE94EE-E4A7-445B-94BF-354964798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222DC60-1CE2-4397-82EC-FB60D2E2F2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059BA53-8B5A-47A7-9457-9387F0ADD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E18EFC-5A05-4195-8D41-80DB4818E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EC0772D-9931-4547-B47C-96024861F2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17EB149-999C-4AA1-B361-F4173D34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E22FEE9-D781-44DE-AAE9-A598A53B43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F99104F-827E-4E94-96D6-423F215D02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574416-5239-46CA-A9C6-E29172EA6D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23512B3-11EF-4816-A28B-E33FF90E8B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D74728C-2A75-4762-A8CE-232230AEF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C62B8071-96C9-469B-B77F-01E44A00F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B772CF6-9F2A-4906-8787-36748CEF6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050E1C6-BD75-4BDD-B6B0-1D4BD3929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72EAD7E-4744-4160-8CFA-3052664664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2BC4FA1-B320-4040-83EF-8EA85D5378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1072A50-57DF-4813-822C-B18834227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7830D5B5-7260-4352-B90B-15150963F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4B5F5BE-C9BD-482C-8BAB-B49588D0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2933DB-C1AF-4D91-BD16-F67DF0B04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F649328-C906-4D1B-A3F4-E9920A5AC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404023B-8A38-4BB2-8D8E-761A90FE7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04C3800-651B-4976-8E38-BACB7E090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2809F77-9B8B-456A-9C2C-AA3B92B18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44AF36-5C30-4897-97DF-8970614EFD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E48F84A-C789-4BAE-9F5F-049C88570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2CAB812-4037-4FBC-89B4-1E7878ABA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E606AC6-F4E3-45AA-A912-E4A67B53A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BEB84E4-0722-4D1C-95CC-2370445CB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2EB031-9EDE-46ED-A1D0-F1CA71613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CD6FE60-2DFD-4F8A-9C36-1D65A2964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666E02E-D911-4BB3-9B97-F30D123805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C59D755-BE2A-4D0F-812D-594BACC941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A1981F5-3199-4252-8982-B4ACD6136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000401B-8BE6-40E4-9F6F-35AC1999D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0AEEC68-81F8-4A1C-8188-E5E18FF85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5D22F2E-7D17-4941-9DFA-10155AB3EC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10A7872-6CED-4C38-A253-424C0860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3416CE6-DB92-4C54-8BB4-769E184B41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2227E0-6230-466F-B6BF-2444146FA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6E7515F-307D-42C1-9DFD-79CD088AB6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5DDB77F-47DC-452C-ADB4-D53D40DD6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648F64F-22D4-4FD4-AE7F-DDBDB211B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E3C929-85DD-49DF-A94D-87F423FE93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B6D13C9-69E6-4B7B-8DEE-B5EA71F71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4762F69-FCC6-4088-8637-01E670F3F7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5DA654-DF03-43C5-9A61-9C4B855CE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6878D5A-E426-4114-9FDE-6C2C9DC07E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06E34FD-E737-42C5-A272-3474BDF71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610FAE7-3CE9-474C-B418-5CF759C55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E6AA418-4B97-4C17-8B7D-143804030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45919-19F2-402B-838E-E8D43BA665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93C35FB-7A04-49D0-B7B0-D7F32DF4E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8AF2FB3-B8E9-44C0-AA0F-3B5623BD4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E89A72-D96A-4A36-9C79-49EF5D3C8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F2DE7C6-65C5-4745-AC3F-BB5A66ABC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CE3260C-60D1-4C55-97F3-19C67215D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634CE3E-57BE-4267-A9D2-3BD8ECB39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4B4B43A-91B9-4B9C-B710-3593EA6FD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A048C0F-00FB-4313-B61E-AB3A40920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7F8EBB4-20A0-4495-9C8C-CC48DF500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5B84DD-A02D-416F-8E06-88DF9B2542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AD6935-B2AC-470E-8AF6-6F12D0875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60F2AA2-5B56-4027-AE38-B632E9F2BF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0FDFEF0-B6C0-4865-9740-98493D93C2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4C8E595-98D7-4949-97AE-6DF08F8FA7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E3A664C-7BB1-479F-A771-DC97A85F0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D58744-06FE-4CFD-910A-8CA918392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9C09552-807E-4D4F-8868-032CD3C2F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65E0C56-A754-48D9-9AA4-0DEDE6539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41F734-6E51-4AB8-B210-7BDC65CEF7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3A13940-3F71-4FDB-854D-FED71860A5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81C2496-9B87-49BA-8B16-8803A4004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AE81265-D7D6-4EE7-BCE1-DDD37D619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1C81566-3EDD-4A2A-9D9C-C262D03C3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EF9DA5F-4B77-46B0-B5B9-5A961656E0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589C7E-9660-4159-BD5F-EBE2D250E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B175216-DB16-447D-8D5D-BF8F74785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B5E032F-D0D8-4F1B-8448-9FE35F7BC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20CD201-B101-4740-81FE-75A233069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AF85139-2350-4261-8431-C1C72051D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1AB348-AB3A-4465-A679-C8BD58C576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2216618-8C15-40F9-A83D-B33ED8FBA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7B0E740-194B-42FC-B156-22DBF5F33E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4631473-1F35-4639-8926-40D9EE87A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A8FCE91-5AD9-4668-AD29-3B0291EF8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97E11AB-CF90-4471-819B-BD51E1E625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86D9DBF-3B3A-4C6A-87DD-8FE49819E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B83C8E6-02A9-4DC5-8FF4-D74197918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A2B8F90-A43E-4E2D-A702-31411CF26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B3A983-E0D0-4F14-BD4A-BF18FAC52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AD4C9F8-A68E-4B56-A6C1-3D6129781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255EFD59-CC0C-4F1F-9214-8441CE17C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5A7048-D647-4353-96B6-7948C6FC7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CF91509-44D1-4ED5-932C-DC691D48F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27694E3-C3C8-493C-B0E7-B8534A6DF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F553888-EC0D-40F8-A5B2-FEAF7F41A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3B3DFB-C477-4A0D-8C12-858703A9C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A33010-4DA3-43F8-A4FD-3236D4819E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B018A-87A4-4F28-B5E3-425F1F7F2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C8598D0-DF0D-4E8B-A3EB-054993BEF9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7C0C3E-FA60-4B91-86FF-38B9C9D9F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5732184-D986-413D-9400-9A3FA2C14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08BBB01-CEBE-4936-9B18-4DE4A17C86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9465D0F-1644-43AC-B6BA-1D1BE748A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B32C4EC-8CBE-4CD5-B27B-D2119027FE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500B5C0-4C76-41EF-BDED-1DE723E06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884866FF-CDC9-4294-89ED-E66114639E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F4867DB-12DD-42DB-A2E0-9A88A46C8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754F3F-65CF-4E28-848D-F155EE31CD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B8765A-1E80-415C-9B91-EB582A707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208A277-1DF0-4BA4-8C6A-7E7DD8552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ED7ACD3-7F05-4903-A316-5646591B4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64D20EA-9B35-46F1-A3D4-7D6C27664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C2737AE-EE0B-4887-950F-6E4E5FD803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1935BF1-DD09-4056-A945-F235A9D5B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1EA7167-4E0C-435C-9F73-57FE465043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7F34EB2-DDCC-424A-9AD7-6FD76F975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CE3CE19-2943-4192-9FAB-282DC0C7AF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57664DE-2C03-4E24-BFA6-F7A62A552E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5E3E5B-EC15-406A-9C3E-A6D0A7205A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BE973C7-86F5-4B8E-A9A0-2589D4B53A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808D650-36D4-4727-B898-AA60A5054B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00CF07-C95D-49EF-A53C-8685DB424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18C59EB-F041-4BE0-BCFD-B5AC29F54A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7838300-3321-4870-A4F3-1FF460B3C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3DD2CC1-CB61-44D5-BF38-51F8CFAB42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79533F2-4BE1-499D-9932-2E3261C748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5EEC28C-F9BA-408A-AAE1-397D18E2B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BC54B78-7D8E-444F-B12B-4A6596659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5EFF832-3033-41AD-9209-9FDA84784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FE1E139C-E6F8-4278-9ECE-E400973C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198DCED-9BD7-41E0-A533-A0CFB9F4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582F9632-7845-4D7C-8E18-EFD2EB788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D7AFF784-BD55-4ACC-9681-FBA7176FE7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CB42879-1ED3-4181-AAF3-E8781A3F04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FBC922E-E866-4E93-B9E2-44E027815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A881934-F406-4E32-B50C-047C32646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8956DD-4B11-4528-9CAE-AE4415211E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EC2B918-5AD1-4865-8517-159F59497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29900DE-A19D-4CB5-8217-EDEBB82B0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A3106C1-4FC1-45C4-B8E9-D48861B58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27479FB-B39E-47F9-8755-73FF37077E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583CCB-BEDC-4BDE-A84A-E64D1B9A51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4704943-0B97-44BC-8C07-60DBB566D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DF16A4C-3141-473E-B003-616949542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4C23A7F2-2D0F-4DDA-A5F2-E122C9F2A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A8A7198-F5E4-479F-9B74-5410AC58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2317158-BE97-4890-8702-E8C984494A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5F916AB-0BCF-4C6E-A838-8538676718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1C3329C-35FB-44B5-9604-AA9D46DF7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1226224C-13E3-4E4B-A73A-A733A3C6AC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144D211-6E5E-467B-AEAB-323D78187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B7D2572-7A9E-49FA-9D87-B94DCDDDEA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F53EECD-FD53-4AA2-AA6C-8B3377A6F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93019780-3914-4468-A213-22896DAB2E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A78C467-1DA0-4AAD-AACB-4618133B6D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6849667-500B-4C4F-81FC-3A90509399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CDF807E-5DF8-4C38-A80E-1BA1B2A34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DE68759-3D83-44B1-91B9-B2B4C57C8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625FA91-BF8E-4CE8-A5C8-A555BB41D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F0485E3-D1FD-42F3-9216-D3E4984EAA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564ADCC-FE8F-49D0-A1BE-895F275C8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FFB02C4-3AE0-4C4B-88D0-94082A6877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8F7687-88C8-4189-89A0-4050C94DA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7744BEF-3AB8-45DA-A23B-0F1EFC31A5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C4E8B39-B527-49CF-AE41-806EB4F27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ECDB0E6-2E28-4E9C-96CE-70CA8934BA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005238A-7F7F-48C4-B417-608FE1E1A8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814030E-AC67-42C0-80BE-407203F3D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046CEE-8351-4165-8EE7-2FF5174E24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99056C3-AF56-4989-8086-A9293DAAE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DF30EDC-103F-40BC-8FB6-0D8610B89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1F45F07-CC9B-4D85-8FD0-E5A789952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46AABBDF-87E7-47CF-B19D-41FB299E8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A74F4E4-1A61-4A0E-9CE4-4627B60AC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357C631-DB0D-4F28-BCB1-9F8D72AFA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A6AC0D-CA7E-426C-83BF-0A7C0B4EDD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E97BF36-BFF0-433F-AC78-5A680492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6E16216B-BBE4-48D4-A336-FF66C260F1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343BB9E-B253-4512-85DC-2EF755396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826448E-735C-482D-A0B8-C23ABD63C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1AD7F07-8826-4CFA-8205-DE2EA72657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B096D5-0ABB-430C-AC36-A24A10B8D7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2BBC52-58AF-4B72-BB48-A04C35374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B489E74-2010-4A6D-8E93-FE1D074CB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703DC5C-3752-46F8-A6F4-540BC0E012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2BA7A45-0070-4D9F-8937-D2A95664E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9EA3BA6-7FAD-4DFB-B4AF-0C7F45D29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AA2AAF4-5E5C-4BF6-BE9D-F47F8D33F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26E2D6D-1C30-477E-82B8-174BE2A0ED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B9D51E1-968D-4B34-8582-AE40264CA3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787E23-BD35-478D-A4B4-1C2554E76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D4059E2-3C5E-40AD-AD51-C017CC8260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7C72073-CD7E-40D1-8868-B9FD4809B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C270C03-4F58-4AA6-9BBE-D081EAE3DC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60D13A-CEED-4EA5-9101-24289704D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3D2992F-5985-4C6C-8A7C-97D4DB459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033A398-7B9F-417B-B9D1-6EB59AE32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D2D8E0D-23C1-41D2-9250-844323ADDF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9F5076E-5361-4930-8C0E-72DFDABCEB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CB60666-BF6F-418A-9ADC-7980C664D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DE5FB28-C777-4B83-8CE7-E16AAB674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094280D-DE20-47C5-8CBD-43FC07437C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7AA0FE-97D5-4B4C-93AC-A7BBC8E90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5651881-4F57-4AA6-9894-FE9F60058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36E03AC-C038-4516-A7BD-97ADE9B14C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216504E-4F21-4AD4-9898-7EB4E5219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1588F9C-EF77-4A42-AA9E-F64025921A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70418AD-FFD8-46B5-ADAC-CF303F153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F4D40DD-1728-49AE-95B4-84060F25EB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814165F-7C46-477D-ADD6-71EFA98C71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810929A-C8F4-4740-A70E-88B1F73203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67C880-6085-4E50-8E17-AD1D61E4C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FA02B7-D9A7-459C-9C9A-9F16C62C1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9C341E7-AF35-4D31-9250-D50D782C2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BD2D218-6B17-4C34-9CC2-7D1ABE10D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57C50B-A93A-4958-8306-9990B5797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C28B2A2-E7F9-4872-A79F-85021F8EC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E5ADE45-5F2E-4BDD-8597-816D37019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36D096E-41CD-4F94-A052-CA29DC855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F4C7859-0470-4946-8F96-26EFF2D46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0BD4749-40FE-490E-8504-FDD0BE7DD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54AD651-0953-4962-8C32-5F46B9A8F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2F0E264-8F43-40F2-8343-86359B4B0B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1E46F76-0459-41E6-A3F1-875DAA7981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5B1850-7010-4187-B843-1C8A74A8A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090A42-BC31-457D-BF1B-65D23EDCC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A650641-93B2-4BC5-9AE7-D790D98DF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55001AD-A6BA-4D6D-9F55-0EB8F279FB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53173BC-B387-4D48-8987-923167A5B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9C16264-E59F-4DA9-AB4D-AF83A2D26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3F08E2-BCFB-49E1-BA80-E7EF90D48D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DC7D0CA-BBFC-4914-A2DD-51153396E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082D526-13B9-4115-8828-48D04BAD6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825889-D4F6-4BE5-97C2-892897FF2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3E7E69E-D927-4E2C-913F-17CB2C18E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8517B1-B241-46E5-9B7D-17C94D967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6578E0-AA90-4456-86C3-73A33DE00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FF7D8C4-E6F2-4DD7-87D4-81B32FB0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A8247FE-F2E6-4983-9B5F-BC4C99751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0EE04E9-C685-4ADD-92D0-83B6EDE7DA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DC58161-5437-4E09-A04F-3A7FD85D5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B4E4F6D-8578-45CB-8D66-0F0DF89BB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45FA7D8-FFE8-4250-938B-AEF6C6AA1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E3886F7-8C01-41C8-B0A9-76BABA5A1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97219AF-5382-4D99-8261-5AAF550CFB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A88A6FA-2D2C-4037-854B-4A9AEAB8D1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4021650-6A51-47F9-A5D8-2EF850FC4B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EE514AF-7131-431A-920A-56A6A02D2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1246129-EB5C-461B-94A6-925899995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6B9C357-B3A9-49F2-AEC1-C7FF1B8AA3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E0DE4D-8CB3-47B2-B12D-8C4AAF746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4365270-6CFC-4F08-A8CC-BBCB3B74D4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129435A-3CDA-4ADB-A3B5-DB1BEA71A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403767-4B5F-40E3-816D-0FB4F534D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A89EE10-FA1E-415A-B942-C2C002C98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1DF9C57E-7148-4E74-9474-ADCC8218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AEC36A-DD8A-4E3C-BA7E-3C657AAD7B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E17BF7-5A6B-408B-9B57-5979D3F40A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FFFD5A-07B2-4E27-813E-9441EC42B7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7402B61-163B-4D7E-AED3-B5AE75D17A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2DBDC0-FD24-4026-AE9D-543F28A2A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9A1229-47B1-4A4B-8204-DE9432876A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4CCD697-1535-42FF-8C67-D52FC1078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8BD31F-8431-404E-85CF-DDEB43B89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926B0DD-B001-4C61-9084-D4091DF3C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49A2FB5-543E-40BC-A94A-73974FEB2C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32D3F68-4DB1-40D3-BFEC-87653BD2F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704FC06-E96F-4E5F-8BF3-CDC15A640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AE87D50-254D-492F-9960-336B4C4CC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9BC24C7-4394-4551-8706-BF80EFD616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68AF44A-F866-45EA-BDD3-6A83AD200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818434A-2191-464C-B95F-4EE615ABB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FA00F01-9E66-47D8-A982-7E1339D29C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38925B5-289E-46F4-83C0-76E96FF4D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B92DA92-9EEE-47A8-BB2B-414CBCC719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B6F7F7B-BE9A-4B6F-915B-63EA6F573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A537B26-CD01-4BF1-BC63-9D439B5EF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88622A-C6C9-4152-A3A9-D8D32C98C5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8E13723-B9EB-42E5-BBD7-998CC0FE8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F94D84-1DD0-4E74-B22E-AD636E4B3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5FC971A-39B5-4409-9F58-21BBBB164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ECC48D9-33E5-41B0-B9F9-7999AC5D0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1669DEE-DD0B-4B78-BC8B-DFE32733A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39BB11A-C5C5-43A7-A7FD-5709ED117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306CE44-3D4B-4A03-8438-43724D7FB2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04108B3-533A-4D46-8A4A-B1F8F7BF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258E46D-E313-440C-8C62-9ABD625A12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5EC9E56-A233-47C0-95A0-E4FC08342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A74EAC7-563D-49A2-8B44-398ED7A9B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DB5C7CD-14F2-4B14-986F-F2684A8B5D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264BC4C-2702-46E3-8F0D-31E79A625D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2C6B3BD-7C51-4BC5-825F-B99969BE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CDC1853-7B44-47BC-B2BE-EF494EB22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3DC0704-FB71-4E7E-A7FC-F0165C0EC3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0999B3D-947A-442E-B0A7-894C7B153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F08CD1-D33C-4799-B042-04D716D4F6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ADAAA36-8E4C-4335-AADB-2C2BD64C07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AA2EC602-8B34-4761-B827-9D49D8EA1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E17602A-8916-4EB2-9466-031C551EF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8DBD2A-25DF-4A82-B8B7-CAFF72D5E1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74632B2-A7B9-42F5-A72E-9667403B0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F7C3014-4482-416A-8597-05DDC3E6A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CC9973E-D6DB-47DB-BEEE-5088D38188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55065B4-7BEE-4798-BD34-BB6070AE6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0D275AB-B695-4302-A257-6807D2739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BCD3685-3EBD-4AA4-8332-8B3EFDF1FA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A936B2F-98D9-42D7-B5A1-A46C0B21C1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F2996E4-01B6-4902-999B-BB1BA82BC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053D98-8B4D-46D6-B493-61FCFE59C8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88BE2F-CA31-47DC-B9CA-6F9CE8FB0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95A8F62-1669-45F3-ABE7-A9FF37BC4F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C726627-4568-4C18-B6BB-823019997C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7903B3C-42AF-4AEF-966F-A9E71A5701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232F03F-96A9-4AFA-80B4-80FE1F617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A288E7B-D682-4268-B4B4-49164BD85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D8DA5A6-D9AE-4F57-A187-ADD33AAE3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2C3CFD8-147F-42E8-800F-2DCEC8A7BC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EC08EC4-7290-4542-A788-CA31B2FDA3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722E8F6-0717-466A-AA08-8CAE68D51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933FA33-5006-4C04-B925-3B5A409665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58743AC-6D6E-462B-898C-1CAFAB2BB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37E7CAF-BC33-4328-864E-DD940B7E8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660E8A3-7137-4C0F-B530-D28A6CD342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A285AF6-B759-47B0-9DEF-E0C351F07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8D451AE-B27E-426A-A6CB-1D7DA3140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5231EAB-0108-4E1B-A683-A77319D59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2EEE1A9-4113-48CA-9B7B-9A3907D5D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0B23C60-21A2-424D-B759-AAF8281E2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FFD771E-9A6C-4AB3-8C02-558DBFE28F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3F4548B-DC5A-4AE5-A146-BE57F72A2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1D522A4-4985-44B0-9837-9375BB9BBF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68D41AD-30F5-42BC-AE7B-8833B5217F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220AFA3-3C86-43B5-AEF1-ACFEF3D7DF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37172D3-6451-44CE-86DD-61DC848E1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43F49B-CB0B-42B5-9186-CDBC234F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67741F0-3DE6-4681-B7D2-BE8DB2CC9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BCCDD8-5BCB-4E04-B321-7AD0FC7384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93A7A28-C5D2-441D-9C9F-E92B2C762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495AA57C-2EDF-49BB-9F46-9B2A629917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2D0867-3B17-46BC-B17F-043ACD1710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CED076F-9C22-4814-A87C-68547EAFB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7A43B1-AA22-495C-8D30-383060F7D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6258B7-0AD7-4C32-8582-48421FB37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A2CF102-0C06-4123-9C3F-C9D7CD2AE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8155131-973B-4095-BCCE-4A31127E2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46422A3-D275-41B0-97A9-42D613BD17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486AD56-213A-4FFF-B77F-636B132A16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618E8F7-9616-4362-B784-A97C8AB642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AE34785-A10B-44D9-9E6B-97D84E0037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E3BF0BF-90E7-469F-BBA8-67812B4DA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D33B51A-B34B-4F0E-A0BD-7E260DBA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BFE20EC-C28F-4B4D-A99F-7D90A1164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89A2C18-5582-41ED-8F0B-5052346C35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AF0FFC-2B64-4664-AD76-A34659DAB6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CD2FBF1-C748-4832-AF1D-B917A2092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51AA001B-97E3-4762-A797-76B0194E4C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5E3593-4F63-4759-9E71-C3E88DBC91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A0DD5D-974A-4A86-A440-E9D973601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6B41FD-0DBB-42E9-BB92-1C01F8B7F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D4766B6-CCD9-4374-BA01-DD292A7E2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0222815-1332-4CED-8407-758C920BC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B89B924-670B-4E53-9E04-2E2867BD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FCD91BA-126E-48FF-BE6B-BB605713D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1C73511-3B46-4863-AB0C-2DC958AB0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6650D9D-44E6-4DBD-8EE3-CE6FF7A113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D6DB8BF-56D5-4450-AF80-298DBE4EE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976D3B-D7A9-4196-8418-CBE7FCB641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016D302-2424-454A-9594-69B358A272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F1EE6E7-F407-416B-86BE-F57AE6679D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6669563-FB54-4353-93D3-546D36EB4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6291833-3356-45B5-AFDD-3D6614905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C146F8-9BF3-48D7-85C8-9E9C8E06B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06B8B6-37FA-45B3-A3AE-9C45FF5625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9988A97-4B01-4927-9BB3-596956891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B011BA0-A413-421C-9BFE-D7E82E87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1F567D3-ED8F-49DA-A571-BB4631DA2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E4F92A7-2DD4-4379-AD8C-C6BFD01D0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6373F12-5644-440A-AB00-482AE0F5C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22E4F8-B77E-463D-AA0F-DADEC8408A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DF7C113-A2FD-487C-8660-682361641B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1553D2B-AAC3-4406-8C6A-9BE37FC60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0AD80F9-40CA-44B0-ADD1-ED45D9CAD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24B5B8F-322E-4A8C-BB74-AD0E1D6BF5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E45A4D-32E0-45D1-8D9E-092876317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A4163C1-A712-490B-8A77-3ABB0376B9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1F41446-75DB-4A82-ACBE-B0CE72871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73E6AE7-07E4-4E1C-BF17-3F00DAD69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C9550ECD-B7C3-4170-9398-DD33ECD9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43A14B8-2253-4645-858E-F7F1F6DBE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4204D4D-1580-482D-9E19-610798C099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9364DC0-803D-4685-BC33-D05BE394D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83750ED-18BC-41F7-9A37-BC22C31D07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528DCD7-F772-49A5-9349-522F36B7F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1B9BF77-6098-4FD9-A8A6-8D0554A5B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9A70785-A09C-4EA3-B627-52F80B97FC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57483FD-35F0-4708-A7ED-D7E6396B4B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130C969-957D-49AB-A3D8-0189D174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49EB4B4-FBAE-4C4C-960D-F20B4FC19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466202B-43AE-4C6C-8660-434E15E6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D2038A8-DD4D-4068-AD1A-8A4F358ADC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BD6BD83-4052-43BD-A80A-DBDAA9917F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6B38710-E42D-48D8-A36A-7A0D5EB4E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E2B34D3-93F2-4834-8A70-91000CC8B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B56EE44-2C4C-4E80-B86D-CC678280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9FF8805-E1BE-407C-9D12-99A713FDB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C672DB8-0B2E-4606-814F-9908207850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BC9858-36C7-46A2-B2A7-9E0EDC30BE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4DC6639A-84DD-4EE6-8386-9F712636FA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54C6C90-9D26-4E48-A5B4-DD7D5C939C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AABC82A-DCD7-4778-8D25-DBF63D9FA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8CB3C5-9F8F-4C2D-9C91-B411FDC8F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88F44B8-F557-44BB-9804-2BD38B62D4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A888434-6EDE-4F62-AE3B-1F8AEF5B7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A6F8BE6-2B09-4DA7-B68A-0A6A07DD78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7C4F971-DF59-40FC-8146-585AB47E3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9A3E057-4416-4456-B12F-10BFFE431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983C673-8E92-483D-AC08-A472326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573DCA-E800-4E3F-897A-4C1D414A2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95E1F75-54AB-4A13-948B-20A60C874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2732C06-9929-404B-9188-ABC6FFD7B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42179FA-C3CA-4C92-8C3D-5542800C8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3548554-B811-47D2-8985-AFF4A455A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456F45C-1576-4729-B2F6-54720CD1F1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A91CA4B-6B12-447C-B10E-98D426668F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41A0518-23C8-46C3-B7E1-ADD4554CE8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3F0412E-34DA-421E-B2F4-71400CCF99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01727D0-27B4-4927-8F18-ABB78A2EE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C6E3D18-AED5-4DEF-83F9-866B657F6F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9519C21-9F14-4C46-83C1-0622D34D5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E715624-6E98-4EBF-BB40-5481F4394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9F374CD-666B-4D04-B971-9BB0942A1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D316BE-605A-4901-AC5F-90612919E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EC4DA-7CC6-4F6F-9F77-680D72C63F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1BD405F-653A-48C0-8E6D-3B22405352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FF44AF3-C483-45D0-A342-B53AFE07EE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711DA0F-24EF-46F4-B57F-ED2BBC633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98AE224-8113-42CA-A89C-8659BF5B3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19FB2A4-2741-4F4D-B9C6-8B5EB8383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52C646C-93F4-4A1D-BB15-3C20B799C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6A605F5-334A-47CF-A84B-B8A3D5283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370C1E0-2CDC-4BD1-AFA4-4242696A0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29E54AA-CF5E-45E1-BBF8-428EB32EEE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427996B-7B5E-48AF-8F09-08735ABE5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AB0FB55-FA3D-4C4B-9845-9B911E48A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E5D6BCA-B850-4F1C-9899-BF45E79729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12D7EEA-48D3-4C95-A47A-A2AF5B158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2F2635F-59EB-45E7-B934-46664B008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EB0249D-75AA-4371-A453-ABC62AB45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732CC91-8238-4D7F-86CB-B611F4ABC2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F4530D1-B318-46B5-A5FF-EA1E4579E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F7FA9A3-5AA9-4CDE-BB58-B084C28C2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758658-5CEB-4B51-86E9-23C06BD8A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14CA2E3-6EB2-4858-935B-ADFC7B566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881D2E6-06D3-49F7-A686-5E738F60DD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4D6F32B-C9B3-47D7-B6C8-4A3AF62F1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EAEA6D6-C7E5-43BA-A451-C86E59C00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0735F05-88E4-4089-B07E-3DC6C9D9A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25E6A13-7565-436E-9933-F4BF0067A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15032C7-2656-46F2-B318-D7E3348F44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8BBA647-197A-4568-A279-A6BA07BF6E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9FA960F-B6CB-4517-B49F-15B16E92FF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6C9456-FDB6-4D9F-83BA-AF16F880B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331DEFA-A2F4-4492-A407-28744660C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763470C-D5B6-47C5-BDB0-2E8F2C6FD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4398CDC-D797-4148-A961-68263A364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5E0D7C7-DAD1-45C3-B1C6-8E899F89C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7E98DBB-F43C-41CE-A861-F1B028224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38305CB-7078-4B01-991F-5270D339B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0CACF7-1F28-48E5-854F-5E1F3413D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D86780-3F0D-43A6-8A32-ED24EA76D0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EAF0E05-06B2-4080-96C9-54DCEF03F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6AE2E78-293A-45DC-804A-35B79D3D3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139027F-BB3D-4AC8-BB27-A1FA5467F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9B68BA9-E26E-4AAD-82BD-8B057310A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515E61-04F2-478A-85AF-5622E96A4F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430B86D-023C-4538-B19E-4CE740520F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5352A51-2C69-4478-A123-D91483490D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A7A0107-8021-41A3-BD82-6C93C0BEE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18B47EF-9F14-4CFA-ACBE-1D3B7DC9A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D320122-AC13-4A31-B636-83C61A620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6ADDA3F-8821-47F7-B802-30138ACD0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294AD6-AEC7-4B2E-86FC-619D689CE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8A9AED8-4A86-4817-937D-B4BEA14A8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8363DB4-CDAC-4C3B-8F2A-290A265DD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A8AEA38-49AD-4714-9EE8-C80447300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5904F8D-F32C-4E7B-925A-F9EE011D8A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5E8DC28-6BE4-4978-8C7E-4066508E5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34304A5-B1ED-439A-832C-56C68F0987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28599A1-40CC-49EC-92B7-5FD98E383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D7EF687-F568-4E6A-8AD7-FE72DE081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3EA0233-6935-4BC3-8928-349566D5F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D91DF5C-9ABF-4D9E-8037-2AD32DBC04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6EAFDEE-E337-463C-A639-9A1017A5A1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659D789-50DA-456C-8B52-E8C0C30AC8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FDBA911-36CE-43C4-98C1-C513537F5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DAB861E-83AE-4207-AF69-AE21605D7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3B303CD-9948-4253-839B-DF6FCAC09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0E92419-6D1A-4B3B-AD1E-4D020AA8C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814835A-1391-4232-8D19-37F59879F3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9AEB94F-EA20-413A-B021-57B9C0F34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87E03E-E3F9-4035-9542-D780E6DC6E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E3D0F64F-5E92-4E78-9B89-1EF34013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BCE595C-E8E6-4207-8595-AAE39BB601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091890FE-53A3-4C7E-B338-67D7F3040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71D7C6-CD27-436C-B589-C4D34113B5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B32FAC3-5174-493D-B1CF-E0BFC96CD5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641B23-04DC-422C-BE28-34F37CF05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2A5929A-7B31-4309-BCFF-31D79FAFD0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4567BD6-C320-4C40-AED5-147079E8C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5CDF532-5341-4886-B1FE-A73EAD7E9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1B5465A-79A6-4565-ADDB-84A696473F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763AC9-A0A9-4E54-AD2E-1806FB801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87062A3-B9CB-4BF9-AA84-76E1E4A53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24A4D92-E697-4D83-BCE2-64FCC29E7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848E069-FD6F-4A83-955F-093F60FC7E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837F5911-8A8F-44A8-B8B3-CEA7AAD4D6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FE9AD99-CE91-4AA5-A6BA-685D6B0A35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56226A9-C81E-4CA6-BB1C-85175E1B6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BE56223-639A-43A8-BA6D-FC52DB439A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D16A62-3528-4E92-83A8-C3A86D9E8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C27140B-2A0B-4FF5-AD02-7D14164126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8C64D33-B7D4-47E5-9D1A-F1F209C2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22B7281-908D-4546-8E68-079F2CF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5A7FE20-2EF2-4654-9D53-249DAD847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96FDCEE-41F1-4B72-AB60-110BDEAAD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88070FF-13EB-4BB2-B0F4-0FCB2D1CA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B2A2143-D25C-4152-95BF-9B15D06A9A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F3FFBBD-8ACA-46DE-9A4A-31854E8F4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BA5CF75-5C2E-4574-9164-AEAA84BC14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71F94C-FF55-4F97-9CAC-E271809926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56FF3FE-D986-4E16-9887-6FFFE15F00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CBF2A4B-A3D1-4D2F-BAA3-0D14ED87E8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6A7F4BC-10F1-48BF-9BCE-4272C495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501740C-5FC7-44BF-B682-E6CDE4BF1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11A8715-CE28-42D8-B5EC-7C8410F7F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BF62C90-026D-47D2-8A3C-DFAC0F1E3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63F2359-6001-4C35-88BD-20DA36EC8A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3934EC-786C-46F6-AD43-7F316B5CFC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5D062D-14C8-4529-8995-1EABEFD64C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D9F0146-84C6-4D15-8364-633A630BA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8937709-575F-4507-88BC-CE99F1BC3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78AE9F-3FD4-4AC4-A2B1-DB69619DC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A7CBC4-985D-43DB-A7C3-750586D02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B94E1DF-F785-4D5A-85B9-6E946893B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DD44946-6DA6-48DA-97FF-D8810E4A61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373BB13-1E76-4974-8C6C-162903F500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69ADD45-2973-43E6-8A6E-357EDF33E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AE7F923-1B63-4B68-928C-F02A3E456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B418C544-5750-4BE0-8393-C0C2484F9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4C1452D-48E3-45A8-9D85-98F13DF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9A0950F-2C75-4E3B-AAE4-B9045288F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8950576F-CED5-4D92-BA7F-7855EE5D1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34FC73-F3CC-48D2-8B75-4FD82E3D0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93BCA36-8A09-479A-A42F-D637CE7B58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66182A-D214-4BA3-B09E-B6994BA9A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43B48A3-A213-409B-85BD-4CFD1EAC0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68956F-320B-47B3-A6AF-AFECA4B33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EBCB6B-4DC9-4E27-B8C1-A20EB679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25FC39-65E2-4558-AC19-0DA09DBF9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899332B-6802-4991-8D2F-7FE4E8300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35B6F0-EF44-4B0C-80B7-3534BD99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AC33588-CDF7-4E39-98C3-7B144C6F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55CF7F0-0C72-4D7E-81D2-15BD6E03B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56847B-7607-4B23-ADD9-26E24458EE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403355-5AAB-4243-9F29-63C16EEA5B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533F361-3205-4A27-9AF1-BA959A5DA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EB1FC5A-F7D9-4FC6-8520-59349379FC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74E1E8-94E1-4905-8297-2595AFEF1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EBC7EA4-AA95-44DE-87DF-0542D6E498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22F0807-E0F4-4257-864F-8249E7594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9927A6B-115E-4B30-814F-CA10DEAA07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C1F77B-5317-4A63-BD63-1EEDD8E09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20A15A7-14F6-4707-B358-6AE6BEDCF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3FC85B-151F-4835-89DC-F042F592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4EFCFA-C783-4299-8309-1C1845348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D187050-1008-41A5-BE8F-D38486CD6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6B19711-919B-40C0-9113-6D2D7185C3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3AEE79-8EF8-4889-B19E-8862695BD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3E088CA-625A-4264-BB08-5C40D54886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B61327A-3E20-451E-8648-5BE1B8781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7E67389-3FE0-4BEC-AA5A-060BB8A799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7284A9C-7F53-4E19-9183-F772E974E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6D14B65-DF06-4158-BA4C-7388DEF33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71C3E3-B564-4EC7-941E-DD379B6C4F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119CFE-C57C-4C28-A6F1-682688387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63DE3DE-A546-4D0E-88DD-F3DBD62821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3127063-5893-4DAD-960C-472ECFCA8C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DC77C9F-F159-4601-9983-7A09D14A4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ADFAAC8-7171-45EE-9A83-AF3877BA7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37C396C-C618-40E3-92A9-E952120BD9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3C19DC0-6D0B-43D3-9B61-16CBFD54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FA9998C-DA22-4D3F-A250-3D5C98AFC8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CD0DF0-2123-4C60-A7D3-813B42036C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6EF377B-CF1B-47E3-BB4F-5EF0FC235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E53DADB-D4DA-4876-A116-59043C9AD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38AE21E-6FD5-47CE-8E3B-CDC2C1B86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99B808-7885-4B19-8769-7E04C24C6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2D7505B-5A85-4C20-BA82-8E7158DA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B996500-6D68-4E6E-9861-F5596300A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67652A3-1783-40AF-AE4C-1B9F9901B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58741FD-A255-4665-A83A-6B62B49C1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B02244D-83FE-4AF4-8AAD-0041DF2F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F5F59B-FD9D-4A30-9B5F-D5C5AA57CC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58AAAB-BA88-40B6-A300-3969D7FF9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A01DAB7-6C4E-4505-AD8E-4BFF032A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B3361-76CA-4E6C-96CE-F955627A1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C597FF-6F3B-48D0-A2A1-2CFB5C2A2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4873D63-94E6-409F-BBDA-8612829C57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8BA6CBB-7B72-4DD6-97E6-56DD407906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FBBE24D-92DA-4AC4-9CB0-DE209D871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3EDD68-9316-408A-8685-6380FEC1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5C5160-FD1D-4983-8D4B-50EEEB0BFF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37E907-85D5-42CC-9C1B-A235C1A4D5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0DE9A3-C084-486B-BA73-EA50B858A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F98F9BF-26DA-47E1-9ABB-A6E9EC1CC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43B7F89-397A-4068-87CB-ED62AA6F7A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310691-C6E9-452C-9755-ED36B4678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2BF4C67F-A501-44BF-8890-FE184A989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87DF052-2D15-4D34-A5A0-23CF78352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8374308-BFDA-4022-9EC1-B038FBF56D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1FBE5A-385D-44E8-AFC1-9CF069984B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A5B7E-86F6-40A0-8E73-B999328D7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109ACA-49B1-4F24-902F-24096273F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93ED54B-8C6C-4179-8BF5-3690F8FF6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591E0FD-9ECE-41B6-A6AF-ACE00E7A1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8A4E60-5648-4E1B-A0B9-B53077E4B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9AF769D-1827-408A-BB61-36A806E14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46F565-D510-4D07-A3C0-126E0F8F7A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07DE676-7FAA-4AC7-8B14-183CC07B8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51C991F-F593-4063-9CA1-F4329ABB3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69F6F61-59EA-48E1-9C53-FAF9384CD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06B8E4D-CC8C-4789-AF36-75CFD00D6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BF39920-AA10-45F3-9427-B677A721C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B7D4BCA-AC05-49EC-A8C9-F8C2EC7C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A8549A9-B343-43D7-88F8-96B82CF67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72C994-F613-4DBC-97F0-4D64FE3AD0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EF3E2A6-4198-4B9D-8D04-8045C9969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12FE5AF-73A3-4908-A87E-91A03E869A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37FAB9B-99C3-4326-B462-FF4316EBC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EAA2FA-5777-4504-B8C4-8AD1BA45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A0B3DCF-61FE-42A0-8BC3-1C3BB93BB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A3B0954-5201-44B5-9E19-E7E62326D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519089D-D57D-4F0C-9A32-CB4BDF879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68003A8-346F-43B9-920E-136B04556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BA8166F-77CB-4B22-9787-F75E329231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7C49A29-1D9C-4815-96E4-D2F6CB220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A86F1F-223D-4062-BC6E-0C7CB7CE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7DD917E-BB5F-4605-B7F5-F55CD195E2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ACB525D-3AD7-43D8-84D0-9D727AE66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69569E3-77D6-4F10-B10B-97D7F7236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E33E76C-FCCE-4DFC-BCBA-987D1AF8BC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B2850F7-FDB3-4A8F-8C82-72CC28229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AE74D1-819C-4E03-B621-7CD815156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1A316-411D-4206-AA7A-F814E7030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D702B8D-0169-4C75-B3A8-212F580A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C0F4F8E-84CA-4671-BC88-4FCAA4067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BDC01A-05C2-4CA7-8E79-344176D2A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593A322-74E8-43AC-B0C8-F9E06E5F8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0C59868-2568-4543-BAC8-7FEFDB41A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24311DC-8FC9-4926-A7A2-5F8D9D6DB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DA521-B869-41B2-85DE-0828E4FDF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E1CF780-2AD9-42F8-8B3A-44068F1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DD33D5A-8EE5-4304-A218-B634C80D79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EFB348A-286C-4D48-9999-A2989FE0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45E1C34-7879-4839-9EC3-1DC2E308C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2B3CAA5-73B7-4D09-BC8F-588A667B6F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EEDAD63-D274-4481-B313-558A2ACD18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6FAB59B-382F-4777-8303-CCB3EB396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403618A-C3E3-4A7B-A83B-3D67CF076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7F486EF-B7FA-4EEC-8006-E9F0740A5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B777F27-0600-4E32-8C35-B27071589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C71F4B3-7734-40EC-A90A-B6891640CB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3C71058-140B-4F33-A3C4-D37B81653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4129216-FDA1-4E34-AA52-DAB03BDA8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9D51978-4826-4BE4-9F08-9D8D0BE5C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3614EC3-8EDD-4C23-8774-76D5C200E0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EBC14CF-C2A1-42FE-8826-A0ED98E7DF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65E474B4-83D2-413B-A7A4-B8D0B3CC16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A2DE6D0-A551-43C6-854E-C31A2CCD86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9D7CDA-4428-4795-8891-3C712693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9FBEE90-CB9E-4E16-9143-323902922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BC350B1-EE1B-46F1-8BA0-11FEEBE528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C0AD6BF-B30D-433F-8C96-971AAD2DD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3C1C5B-9E18-4A9F-9D4D-176D3DF43E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3FC009-8293-41AF-8541-73D4881EE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2090AE4-A944-4A93-8C9C-8591A4617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3682227-E00B-4DD9-B6F8-06CE159D2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98A1DA3-2C64-42A6-B136-565D44D10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41F6B99-49BC-4A06-9FCD-9008447E60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4D9DA1F-7698-4EC0-A30F-7324DFDE6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95A7B-DD20-4B08-8EF3-E0F7A7BC18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7FED760-4DC8-4C79-AF4A-982E153D3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129E619-9B2B-446E-BB90-96F444E9F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1E02C1D-D20D-4DEB-BF4C-BEAE05CA9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4CC5E2-6EFE-4478-8F37-8A57FE1A14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C1C2D7D-61F9-42E5-9EDB-301A4E83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D5FC2-9FE0-4C0A-BF28-B59718BE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705CCC2-69F2-4786-92BE-08A180F97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78037B8-8A47-428D-AF2C-AFF0BDAB8A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11AF2B2-7110-4616-B36D-187B6D9D2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2478C69-B956-4A6B-B8E6-3D2D10F0E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77E0CEC-664F-47DE-8F7B-CB88445A4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4A30AED-90AF-4DEB-B55D-C686B8749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3427F04-A59D-4666-A97E-11554C0FB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B731097-87F2-43F2-B2E6-1735C7CBEE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F71F47-1FA7-4EA4-978B-4940653FF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60E2E8C-8F7B-4981-B83F-B925D3CE5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9EC5879-84A6-4151-905D-812486A72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EA67C-9119-43CC-85E8-40335A3D9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B19C3-2688-4E0D-911C-913A59824C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4B1EB71-E672-4D3B-93C8-11727495F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27AAE94-4609-4E11-8FB8-521931391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E0194F1-D688-40C4-A304-3B0E9F806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0D60354C-8567-400F-8665-474CE207B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31FB5B8-BED5-4D0C-B258-2381D80BB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B38C78B-5271-49C6-A804-66E461697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E3F2762-F818-4171-8AAC-96E05A2B5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78F4D0-6A22-4E3B-BFD1-7C3ECFD69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810A57D-B2EC-4C7D-BFE9-F522FD73C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13F21F0-16B2-4983-9404-E11085CEA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9992F25-4C98-4310-A0F7-302FAD9AA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753837-C2D7-4D1B-A3BA-8CEA748AF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73A1B56-3498-446A-B65B-F187553A0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9BB290-2E33-4AC2-AEF2-E8721ACC0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D42B9F-7AA5-4AC9-B2C5-EC7FB06D5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4CFB2B0-7A1B-4B78-AEF4-84A8C72E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A6A609E-CF22-4F5C-AC2A-57382403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9E9AEDD-41F7-45FA-909D-9607082562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B2C9CF1-2D26-47D3-9C08-79C5071D9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FE66339-3A59-41E9-ABD8-77DCFF81C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12B0EF4-7AAA-4876-8974-DE20FB96B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33D0991-0174-49DA-B0ED-98C04B54D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63C01F1-D0AB-45B7-B650-1DCF325EB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41204A7-60DF-4528-9080-5FAFD44034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B79EF08-1982-47E4-9E3F-4D6B6B93D0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864F7E0-857F-44F0-832A-1435A77A01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1EB55D3-01CD-4ABE-ADDD-E26A6E205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1A165F1-A457-423D-A363-15DE1B7759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D59D06C-1A68-48B4-AAD9-8BCBB27C3A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6587E5-6389-4B8B-87D2-9D2E6D3FA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4A9A2A7-9416-42E5-8431-87714B46C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A471489-FBB6-40F7-9036-8541E464A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0780FAD-A31E-46DB-8B95-51DDC8450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622D7FF-F4FB-40B9-8C29-9342CAB30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7A44FD2-58A9-46A7-8227-8BFB75A85F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18DA03D1-3009-42D4-BB58-49675D103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1A4949A-3460-4615-9C5A-4308CF343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C100FBD-095F-46C8-8EF5-04E454912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9985D53-CD4E-4F55-A4A9-2890CD37D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1241D2A-6E61-454C-8E3C-5CD4C15B35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1F4E03-75E0-4593-9E90-91BC40EAF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C8EF31-53C5-491A-8896-EDBAE8DEB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5C6FE63-E835-4AC1-A751-61ACC8B0F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C7AF998-1102-486A-849C-931DE029C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5271A4B-2BC4-4C97-9601-B5AD56DD4F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773A54DE-E9AA-4F73-945E-4ECBF6534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185AF87-C3D2-4BED-A749-6D22A5F3A9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75423B7-0F1C-4730-AAB9-79BC2B9719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294782-8FDA-4C1E-B086-1ECCC075C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DE0689F-5EFC-4A6D-A6DD-9B1B66385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14D8855-ABEF-4426-972E-036CDE05B7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729D62E-B35A-438E-B71B-373B4D13A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4D1DA0E-BDF8-4D70-8EE2-887321DD6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8C2DE1-DBDF-4F4F-AD9B-8466D7CAF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36F4F8-F0C4-4C85-96F4-73F9712B24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9E8A278-27FA-4192-AF33-C9319B108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F423B11-3FBA-47D0-B272-AF506CF2BB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3670807-329D-4B10-AE61-40831A59C1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4904343-47B1-4B7E-9EE7-49AB66E59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987239-93EE-4DAD-8921-EE4CDD6942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26BEE0-B25F-45B9-A6CE-899D6859A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D84EE89-4360-4E90-9E84-F0B9FC35D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482E0A4-6327-4716-A9CC-10F3F53EF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93625DB-871D-44C1-BF4A-F4641B2A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16C97-429A-404C-AA0E-F9ECF54FD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BAE4DC-1EB2-4D60-85FF-7AED9E424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64BE41B-8B22-4173-A4BA-AEE607B65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0F00837-5F40-4519-B7E3-92E5B3E6C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FB237E5-6468-48FA-9604-4C2DAC96A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DF5F5FE-A392-4995-BF40-AA6438746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06FB3F8-9DEF-4F29-9413-B6D4EE04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52EAF18-02BA-4179-81E2-7589F9DD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427D69-E81A-4A7D-A833-43DD64A74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98D5AA-34BC-46FB-81E8-BF4065F35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B962AD5-8CEB-43FE-AFF1-43F88135E7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9DDC9EBA-4C69-423F-9156-6FAD4270A4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CDF437-64F0-444B-982D-45E4FBC15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65A77B-4E24-42C7-A40A-6C159FE7E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336FA95-A146-424E-AAFC-F3FE1185A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02A75DA-6889-4895-9006-3FF7CF4E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E56C645-E1C8-46CA-B692-53345084E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3F55E7-D8C3-4C28-B3C7-948C3228D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7DC8F96-9F0C-4F5C-AF63-BA94B0B315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7A2F12-CC2C-4FA5-8E45-86926FF8E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AF9BB16-196A-4031-BE0F-B5C22416A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9B87DC5-1A4A-4942-BE2E-36E3C1079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BD843F4-5994-4EB5-8D10-1A9DD7A9BF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2B43FB8-AC6D-4CAB-BB4C-2A795B59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F33289E-679A-444F-9AC9-E4990C076A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B81412C-A228-4DE8-848D-2EE47141F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E2185D3-F5B6-489F-9551-D23024FED5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1DB1F03-7DC9-4F88-A28E-E6294A780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B60B5F-03C8-4A84-87FB-AC4C3C054F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5B06A36-B8FB-443C-9091-AA5DF2908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5954E3-655E-4400-9C27-298C664E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F4F9BE5-4C98-4729-A384-AD2AAC373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A55039E-CABC-441B-A67E-694EEBCB9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B8F891B-70C0-4F82-91FE-4277FD23D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D6D60C-9B7C-4D11-8ADE-05DDBACB5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05F7EE6-AB76-4E12-A501-BD4E255FC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C309407-D479-4025-A571-A4C02AFAA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DB65D0-77A1-474E-8A02-CC8099D2F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378F7D-4A75-4829-9F88-0E5771AC49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AB3B4E-C48C-48EC-B1D2-1657C22CCE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F3C9531-335A-4E50-8933-F9C63D4C4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046091D-458F-4C91-B790-C4B38872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AF6304F-496E-43EF-A23F-8468582F5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3921BAE-2D94-4154-8A09-7ABC7CADA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84DFF4-5B64-4F8E-B1DE-D1DFFD542E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49AB682-E1D2-4E57-8F76-F6EB70A0F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2B63AA5-F792-4109-9B27-3AAAC6DFD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5D60A47-97B6-4510-A3A7-2F394A222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E17B0C6-CA00-40E7-90ED-F4A2C962B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EAF6EE0-2A9A-4045-B56E-2871146C2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6ABF3A5-4CBA-4862-87DE-2A9ED68E9B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91F8669-A4EF-4A8B-800E-8E0031AFE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6B6836C-8221-4091-9F89-05522858F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A1AA562-7C0C-4787-A3C5-41B772DDA6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E9C3C20-10F9-4E0E-8ECE-CF9B7D3387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FD7307D-9015-43DB-992C-1F86BF191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3DB55CD-EDDD-4837-B113-DC1223D91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500161F-A738-47CD-BD0C-3D428E94D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F68BCD0-EDF6-4452-9888-3B7E1FCBE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CBD7A4A-6A6D-42F0-B4AE-4071C14BA7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FA9E79-7C81-4C8B-B67E-71EB6E113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A130897-8AA1-4A03-9250-C8D85DF119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C08635F-1ABA-485C-87C0-3A5C68638C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8E4A5DD-655F-4481-A2A3-763347F778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FA20F1A-0CB0-4565-84EA-511A980A2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24A2787-6284-4A57-904D-36CF01022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CF06C09-286B-401E-AFEF-9607CC3A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049281E-46A6-42A3-9F2F-8F7291787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F22D617-3BF7-4518-8EBF-9BEF85CBB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D6BDB35-D38D-403A-B857-9A7DF2A20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0E1FE3-16A6-4875-945D-98CBC5E6D7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9CBF2E-6141-49B7-87B9-621F41B2E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1999664-5E6B-4978-89A8-EC152A140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E1BC520-62E6-40DD-AD43-F33E9F639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9781CE6-C198-4F7C-A3B4-DAA1BAC4E9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92C18-666F-4D46-B8C7-56EAA7CA7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6B4074F-95AB-4616-914E-F404E85DB5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179A059-BF58-4E28-A30D-14BE4B68A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647D07C-742D-47F8-BE74-CBF6483DC9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DB495B9-7111-408C-A33E-F7179A97F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22BDFF-CBA9-4584-AA1F-77B5FF3B2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E7B405-7D6F-4D4A-8EFB-6A325D1F1C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FB27E-B4C8-4BEB-B883-3BCCB1924E27}">
  <dimension ref="A1:AO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28" width="9" style="88"/>
    <col min="29" max="29" width="17.375" style="88" customWidth="1"/>
    <col min="30" max="31" width="9.25" style="88" bestFit="1" customWidth="1"/>
    <col min="32" max="32" width="9.875" style="88" bestFit="1" customWidth="1"/>
    <col min="33" max="33" width="12.5" style="88" bestFit="1" customWidth="1"/>
    <col min="34" max="34" width="12.375" style="88" customWidth="1"/>
    <col min="35" max="39" width="9" style="88"/>
    <col min="40" max="41" width="11.75" style="88" customWidth="1"/>
    <col min="42" max="16384" width="9" style="88"/>
  </cols>
  <sheetData>
    <row r="1" spans="1:41" ht="29.25" thickBot="1" x14ac:dyDescent="0.35">
      <c r="A1" s="158" t="s">
        <v>116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41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41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  <c r="AD3" s="157" t="s">
        <v>98</v>
      </c>
      <c r="AE3" s="157"/>
      <c r="AF3" s="157"/>
      <c r="AG3" s="157"/>
      <c r="AK3" s="157" t="s">
        <v>115</v>
      </c>
      <c r="AL3" s="157"/>
      <c r="AM3" s="157"/>
      <c r="AN3" s="157"/>
    </row>
    <row r="4" spans="1:41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  <c r="AD4" s="88" t="s">
        <v>109</v>
      </c>
      <c r="AE4" s="88" t="s">
        <v>110</v>
      </c>
      <c r="AF4" s="88" t="s">
        <v>111</v>
      </c>
      <c r="AG4" s="88" t="s">
        <v>112</v>
      </c>
      <c r="AH4" s="88" t="s">
        <v>113</v>
      </c>
      <c r="AK4" s="88" t="s">
        <v>109</v>
      </c>
      <c r="AL4" s="88" t="s">
        <v>110</v>
      </c>
      <c r="AM4" s="88" t="s">
        <v>111</v>
      </c>
      <c r="AN4" s="88" t="s">
        <v>112</v>
      </c>
      <c r="AO4" s="88" t="s">
        <v>113</v>
      </c>
    </row>
    <row r="5" spans="1:41" ht="18.95" customHeight="1" x14ac:dyDescent="0.15">
      <c r="A5" s="4"/>
      <c r="B5" s="12"/>
      <c r="C5" s="2" t="s">
        <v>20</v>
      </c>
      <c r="D5" s="85" t="s">
        <v>21</v>
      </c>
      <c r="E5" s="13">
        <v>730</v>
      </c>
      <c r="F5" s="14">
        <v>57635</v>
      </c>
      <c r="G5" s="15">
        <v>30</v>
      </c>
      <c r="H5" s="16">
        <v>5440</v>
      </c>
      <c r="I5" s="13">
        <v>1508</v>
      </c>
      <c r="J5" s="14">
        <v>1095474</v>
      </c>
      <c r="K5" s="17">
        <v>1046</v>
      </c>
      <c r="L5" s="18">
        <v>2667363</v>
      </c>
      <c r="M5" s="13">
        <v>630</v>
      </c>
      <c r="N5" s="75">
        <v>172933</v>
      </c>
      <c r="O5" s="19">
        <v>815</v>
      </c>
      <c r="P5" s="18">
        <v>32937</v>
      </c>
      <c r="Q5" s="13">
        <v>15032</v>
      </c>
      <c r="R5" s="14">
        <v>2251563</v>
      </c>
      <c r="S5" s="19">
        <v>15349</v>
      </c>
      <c r="T5" s="18">
        <v>4789349</v>
      </c>
      <c r="U5" s="13">
        <v>3756.3</v>
      </c>
      <c r="V5" s="14">
        <v>1632366.8181818181</v>
      </c>
      <c r="W5" s="13">
        <v>920</v>
      </c>
      <c r="X5" s="18">
        <v>189569</v>
      </c>
      <c r="Y5" s="20">
        <f t="shared" ref="Y5:Z18" si="0">+W5+U5+S5+Q5+O5+M5+K5+I5+G5+E5</f>
        <v>39816.300000000003</v>
      </c>
      <c r="Z5" s="21">
        <f t="shared" si="0"/>
        <v>12894629.818181818</v>
      </c>
      <c r="AC5" s="88" t="s">
        <v>99</v>
      </c>
      <c r="AD5" s="3">
        <f>+'(令和6年4月)'!E20+'(令和6年5月)'!E20+'(令和6年6月)'!E20+'(令和6年7月)'!E20+'(令和6年8月)'!E20+'(令和6年9月)'!E20+'(令和6年10月)'!E20+'(令和6年11月)'!E20+'(令和6年12月)'!E20+'(令和7年1月)'!E20+'(令和7年2月)'!E20+'10品目別管理表 (令和7年4月)'!E20</f>
        <v>11213</v>
      </c>
      <c r="AE5" s="3">
        <f>+'(令和6年4月)'!E21+'(令和6年5月)'!E21+'(令和6年6月)'!E21+'(令和6年7月)'!E21+'(令和6年8月)'!E21+'(令和6年9月)'!E21+'(令和6年10月)'!E21+'(令和6年11月)'!E21+'(令和6年12月)'!E21+'(令和7年1月)'!E21+'(令和7年2月)'!E21+'10品目別管理表 (令和7年4月)'!E21</f>
        <v>11337.008</v>
      </c>
      <c r="AG5" s="3">
        <f>+'(令和6年4月)'!F22+'(令和6年5月)'!F22+'(令和6年6月)'!F22+'(令和6年7月)'!F22+'(令和6年8月)'!F22+'(令和6年9月)'!F22+'(令和6年10月)'!F22+'(令和6年11月)'!F22+'(令和6年12月)'!F22+'(令和7年1月)'!F22+'(令和7年2月)'!F22+'10品目別管理表 (令和7年4月)'!F22</f>
        <v>3811155.9999999995</v>
      </c>
      <c r="AH5" s="155">
        <f t="shared" ref="AH5:AH14" si="1">+AG5/12</f>
        <v>317596.33333333331</v>
      </c>
      <c r="AJ5" s="88" t="s">
        <v>99</v>
      </c>
      <c r="AK5" s="88">
        <v>11355</v>
      </c>
      <c r="AL5" s="88">
        <v>11496.008</v>
      </c>
      <c r="AN5" s="88">
        <v>3832929.5999999996</v>
      </c>
      <c r="AO5" s="88">
        <v>319410.8</v>
      </c>
    </row>
    <row r="6" spans="1:41" ht="18.95" customHeight="1" x14ac:dyDescent="0.15">
      <c r="A6" s="7"/>
      <c r="B6" s="22"/>
      <c r="C6" s="83"/>
      <c r="D6" s="81" t="s">
        <v>22</v>
      </c>
      <c r="E6" s="23">
        <v>679</v>
      </c>
      <c r="F6" s="24">
        <v>54026</v>
      </c>
      <c r="G6" s="25">
        <v>30</v>
      </c>
      <c r="H6" s="26">
        <v>5440</v>
      </c>
      <c r="I6" s="27">
        <v>1351</v>
      </c>
      <c r="J6" s="21">
        <v>961989</v>
      </c>
      <c r="K6" s="25">
        <v>912</v>
      </c>
      <c r="L6" s="26">
        <v>2360803</v>
      </c>
      <c r="M6" s="27">
        <v>1074</v>
      </c>
      <c r="N6" s="76">
        <v>241527</v>
      </c>
      <c r="O6" s="25">
        <v>894</v>
      </c>
      <c r="P6" s="26">
        <v>37385</v>
      </c>
      <c r="Q6" s="27">
        <v>12345</v>
      </c>
      <c r="R6" s="21">
        <v>1930217</v>
      </c>
      <c r="S6" s="25">
        <v>13977</v>
      </c>
      <c r="T6" s="26">
        <v>4447574</v>
      </c>
      <c r="U6" s="27">
        <v>3109</v>
      </c>
      <c r="V6" s="21">
        <v>1208856.8181818181</v>
      </c>
      <c r="W6" s="27">
        <v>609</v>
      </c>
      <c r="X6" s="26">
        <v>116447</v>
      </c>
      <c r="Y6" s="20">
        <f t="shared" si="0"/>
        <v>34980</v>
      </c>
      <c r="Z6" s="21">
        <f t="shared" si="0"/>
        <v>11364264.818181818</v>
      </c>
      <c r="AC6" s="88" t="s">
        <v>100</v>
      </c>
      <c r="AD6" s="3">
        <f>+'(令和6年4月)'!G20+'(令和6年5月)'!G20+'(令和6年6月)'!G20+'(令和6年7月)'!G20+'(令和6年8月)'!G20+'(令和6年9月)'!G20+'(令和6年10月)'!G20+'(令和6年11月)'!G20+'(令和6年12月)'!G20+'(令和7年1月)'!G20+'(令和7年2月)'!G20+'10品目別管理表 (令和7年4月)'!G20</f>
        <v>13043.371999999999</v>
      </c>
      <c r="AE6" s="3">
        <f>+'(令和6年4月)'!G21+'(令和6年5月)'!G21+'(令和6年6月)'!G21+'(令和6年7月)'!G21+'(令和6年8月)'!G21+'(令和6年9月)'!G21+'(令和6年10月)'!G21+'(令和6年11月)'!G21+'(令和6年12月)'!G21+'(令和7年1月)'!G21+'(令和7年2月)'!G21+'10品目別管理表 (令和7年4月)'!G21</f>
        <v>13067.012000000001</v>
      </c>
      <c r="AG6" s="3">
        <f>+'(令和6年4月)'!H22+'(令和6年5月)'!H22+'(令和6年6月)'!H22+'(令和6年7月)'!H22+'(令和6年8月)'!H22+'(令和6年9月)'!H22+'(令和6年10月)'!H22+'(令和6年11月)'!H22+'(令和6年12月)'!H22+'(令和7年1月)'!H22+'(令和7年2月)'!H22+'10品目別管理表 (令和7年4月)'!H22</f>
        <v>8557101</v>
      </c>
      <c r="AH6" s="155">
        <f t="shared" si="1"/>
        <v>713091.75</v>
      </c>
      <c r="AJ6" s="88" t="s">
        <v>100</v>
      </c>
      <c r="AK6" s="88">
        <v>13176.763999999999</v>
      </c>
      <c r="AL6" s="88">
        <v>13004.784</v>
      </c>
      <c r="AN6" s="88">
        <v>8578503</v>
      </c>
      <c r="AO6" s="88">
        <v>714875.25</v>
      </c>
    </row>
    <row r="7" spans="1:41" ht="18.95" customHeight="1" thickBot="1" x14ac:dyDescent="0.2">
      <c r="A7" s="7" t="s">
        <v>23</v>
      </c>
      <c r="B7" s="22"/>
      <c r="C7" s="84"/>
      <c r="D7" s="28" t="s">
        <v>24</v>
      </c>
      <c r="E7" s="23">
        <v>1449.9</v>
      </c>
      <c r="F7" s="36">
        <v>266960</v>
      </c>
      <c r="G7" s="29">
        <v>151</v>
      </c>
      <c r="H7" s="30">
        <v>74178</v>
      </c>
      <c r="I7" s="31">
        <v>1396</v>
      </c>
      <c r="J7" s="32">
        <v>992956</v>
      </c>
      <c r="K7" s="77">
        <v>6152</v>
      </c>
      <c r="L7" s="30">
        <v>6269130</v>
      </c>
      <c r="M7" s="23">
        <v>2134.3000000000002</v>
      </c>
      <c r="N7" s="24">
        <v>404010.25</v>
      </c>
      <c r="O7" s="33">
        <v>2700</v>
      </c>
      <c r="P7" s="34">
        <v>472531</v>
      </c>
      <c r="Q7" s="23">
        <v>31933.4</v>
      </c>
      <c r="R7" s="24">
        <v>5059140</v>
      </c>
      <c r="S7" s="33">
        <v>30198.2</v>
      </c>
      <c r="T7" s="34">
        <v>2688819</v>
      </c>
      <c r="U7" s="23">
        <v>3295.3</v>
      </c>
      <c r="V7" s="24">
        <v>1688568.5</v>
      </c>
      <c r="W7" s="23">
        <v>2076.1999999999998</v>
      </c>
      <c r="X7" s="34">
        <v>486848</v>
      </c>
      <c r="Y7" s="31">
        <f t="shared" si="0"/>
        <v>81486.3</v>
      </c>
      <c r="Z7" s="24">
        <f>+X7+V7+T7+R7+P7+N7+L7+J7+H7+F7</f>
        <v>18403140.75</v>
      </c>
      <c r="AC7" s="88" t="s">
        <v>101</v>
      </c>
      <c r="AD7" s="3">
        <f>+'(令和6年4月)'!I20+'(令和6年5月)'!I20+'(令和6年6月)'!I20+'(令和6年7月)'!I20+'(令和6年8月)'!I20+'(令和6年9月)'!I20+'(令和6年10月)'!I20+'(令和6年11月)'!I20+'(令和6年12月)'!I20+'(令和7年1月)'!I20+'(令和7年2月)'!I20+'10品目別管理表 (令和7年4月)'!I20</f>
        <v>21764.826000000001</v>
      </c>
      <c r="AE7" s="3">
        <f>+'(令和6年4月)'!I21+'(令和6年5月)'!I21+'(令和6年6月)'!I21+'(令和6年7月)'!I21+'(令和6年8月)'!I21+'(令和6年9月)'!I21+'(令和6年10月)'!I21+'(令和6年11月)'!I21+'(令和6年12月)'!I21+'(令和7年1月)'!I21+'(令和7年2月)'!I21+'10品目別管理表 (令和7年4月)'!I21</f>
        <v>21618.416999999998</v>
      </c>
      <c r="AG7" s="3">
        <f>+'(令和6年4月)'!J22+'(令和6年5月)'!J22+'(令和6年6月)'!J22+'(令和6年7月)'!J22+'(令和6年8月)'!J22+'(令和6年9月)'!J22+'(令和6年10月)'!J22+'(令和6年11月)'!J22+'(令和6年12月)'!J22+'(令和7年1月)'!J22+'(令和7年2月)'!J22+'10品目別管理表 (令和7年4月)'!J22</f>
        <v>35287906.854545452</v>
      </c>
      <c r="AH7" s="155">
        <f t="shared" si="1"/>
        <v>2940658.9045454543</v>
      </c>
      <c r="AJ7" s="88" t="s">
        <v>101</v>
      </c>
      <c r="AK7" s="88">
        <v>21614.600000000002</v>
      </c>
      <c r="AL7" s="88">
        <v>22501.699999999997</v>
      </c>
      <c r="AN7" s="88">
        <v>35103433.163636364</v>
      </c>
      <c r="AO7" s="88">
        <v>2925286.0969696972</v>
      </c>
    </row>
    <row r="8" spans="1:41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140.38900000000001</v>
      </c>
      <c r="H8" s="16">
        <v>87800</v>
      </c>
      <c r="I8" s="13">
        <v>380.226</v>
      </c>
      <c r="J8" s="14">
        <v>283896.49090909091</v>
      </c>
      <c r="K8" s="17">
        <v>0</v>
      </c>
      <c r="L8" s="18">
        <v>0</v>
      </c>
      <c r="M8" s="13">
        <v>5008</v>
      </c>
      <c r="N8" s="75">
        <v>1099047.8</v>
      </c>
      <c r="O8" s="19">
        <v>50</v>
      </c>
      <c r="P8" s="18">
        <v>6029.1</v>
      </c>
      <c r="Q8" s="13">
        <v>5056.7</v>
      </c>
      <c r="R8" s="14">
        <v>632636.30000000005</v>
      </c>
      <c r="S8" s="19">
        <v>23941</v>
      </c>
      <c r="T8" s="18">
        <v>3000921.1</v>
      </c>
      <c r="U8" s="13">
        <v>183.4</v>
      </c>
      <c r="V8" s="14">
        <v>20558.906976744187</v>
      </c>
      <c r="W8" s="13">
        <v>83</v>
      </c>
      <c r="X8" s="18">
        <v>2200</v>
      </c>
      <c r="Y8" s="13">
        <f t="shared" si="0"/>
        <v>34972.715000000011</v>
      </c>
      <c r="Z8" s="14">
        <f t="shared" si="0"/>
        <v>5152089.6978858355</v>
      </c>
      <c r="AC8" s="88" t="s">
        <v>102</v>
      </c>
      <c r="AD8" s="3">
        <f>+'(令和6年4月)'!K20+'(令和6年5月)'!K20+'(令和6年6月)'!K20+'(令和6年7月)'!K20+'(令和6年8月)'!K20+'(令和6年9月)'!K20+'(令和6年10月)'!K20+'(令和6年11月)'!K20+'(令和6年12月)'!K20+'(令和7年1月)'!K20+'(令和7年2月)'!K20+'10品目別管理表 (令和7年4月)'!K20</f>
        <v>24942</v>
      </c>
      <c r="AE8" s="3">
        <f>+'(令和6年4月)'!K21+'(令和6年5月)'!K21+'(令和6年6月)'!K21+'(令和6年7月)'!K21+'(令和6年8月)'!K21+'(令和6年9月)'!K21+'(令和6年10月)'!K21+'(令和6年11月)'!K21+'(令和6年12月)'!K21+'(令和7年1月)'!K21+'(令和7年2月)'!K21+'10品目別管理表 (令和7年4月)'!K21</f>
        <v>22816</v>
      </c>
      <c r="AG8" s="3">
        <f>+'(令和6年4月)'!L22+'(令和6年5月)'!L22+'(令和6年6月)'!L22+'(令和6年7月)'!L22+'(令和6年8月)'!L22+'(令和6年9月)'!L22+'(令和6年10月)'!L22+'(令和6年11月)'!L22+'(令和6年12月)'!L22+'(令和7年1月)'!L22+'(令和7年2月)'!L22+'10品目別管理表 (令和7年4月)'!L22</f>
        <v>76532159</v>
      </c>
      <c r="AH8" s="155">
        <f t="shared" si="1"/>
        <v>6377679.916666667</v>
      </c>
      <c r="AJ8" s="88" t="s">
        <v>102</v>
      </c>
      <c r="AK8" s="88">
        <v>24793</v>
      </c>
      <c r="AL8" s="88">
        <v>23221</v>
      </c>
      <c r="AN8" s="88">
        <v>76235439</v>
      </c>
      <c r="AO8" s="88">
        <v>6352953.25</v>
      </c>
    </row>
    <row r="9" spans="1:41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41382.6</v>
      </c>
      <c r="G9" s="25">
        <v>131.923</v>
      </c>
      <c r="H9" s="26">
        <v>82200</v>
      </c>
      <c r="I9" s="27">
        <v>366.21699999999998</v>
      </c>
      <c r="J9" s="21">
        <v>222955</v>
      </c>
      <c r="K9" s="25">
        <v>0</v>
      </c>
      <c r="L9" s="26">
        <v>0</v>
      </c>
      <c r="M9" s="27">
        <v>5021</v>
      </c>
      <c r="N9" s="76">
        <v>996913.5</v>
      </c>
      <c r="O9" s="25">
        <v>32</v>
      </c>
      <c r="P9" s="26">
        <v>6507.9</v>
      </c>
      <c r="Q9" s="27">
        <v>5228.8999999999996</v>
      </c>
      <c r="R9" s="21">
        <v>624556.60000000009</v>
      </c>
      <c r="S9" s="25">
        <v>23700</v>
      </c>
      <c r="T9" s="26">
        <v>2871141.1</v>
      </c>
      <c r="U9" s="27">
        <v>232.9</v>
      </c>
      <c r="V9" s="21">
        <v>22172.569767441862</v>
      </c>
      <c r="W9" s="27">
        <v>53</v>
      </c>
      <c r="X9" s="26">
        <v>1976544.7</v>
      </c>
      <c r="Y9" s="20">
        <f t="shared" si="0"/>
        <v>34939.94</v>
      </c>
      <c r="Z9" s="21">
        <f t="shared" si="0"/>
        <v>6844373.969767442</v>
      </c>
      <c r="AC9" s="88" t="s">
        <v>103</v>
      </c>
      <c r="AD9" s="3">
        <f>+'(令和6年4月)'!M20+'(令和6年5月)'!M20+'(令和6年6月)'!M20+'(令和6年7月)'!M20+'(令和6年8月)'!M20+'(令和6年9月)'!M20+'(令和6年10月)'!M20+'(令和6年11月)'!M20+'(令和6年12月)'!M20+'(令和7年1月)'!M20+'(令和7年2月)'!M20+'10品目別管理表 (令和7年4月)'!M20</f>
        <v>80433.071999999986</v>
      </c>
      <c r="AE9" s="3">
        <f>+'(令和6年4月)'!M21+'(令和6年5月)'!M21+'(令和6年6月)'!M21+'(令和6年7月)'!M21+'(令和6年8月)'!M21+'(令和6年9月)'!M21+'(令和6年10月)'!M21+'(令和6年11月)'!M21+'(令和6年12月)'!M21+'(令和7年1月)'!M21+'(令和7年2月)'!M21+'10品目別管理表 (令和7年4月)'!M21</f>
        <v>83361.118999999992</v>
      </c>
      <c r="AG9" s="3">
        <f>+'(令和6年4月)'!N22+'(令和6年5月)'!N22+'(令和6年6月)'!N22+'(令和6年7月)'!N22+'(令和6年8月)'!N22+'(令和6年9月)'!N22+'(令和6年10月)'!N22+'(令和6年11月)'!N22+'(令和6年12月)'!N22+'(令和7年1月)'!N22+'(令和7年2月)'!N22+'10品目別管理表 (令和7年4月)'!N22</f>
        <v>35393644.535999998</v>
      </c>
      <c r="AH9" s="155">
        <f t="shared" si="1"/>
        <v>2949470.378</v>
      </c>
      <c r="AJ9" s="88" t="s">
        <v>103</v>
      </c>
      <c r="AK9" s="88">
        <v>81872.007999999987</v>
      </c>
      <c r="AL9" s="88">
        <v>83266.126999999993</v>
      </c>
      <c r="AN9" s="88">
        <v>35443918.236000001</v>
      </c>
      <c r="AO9" s="88">
        <v>2953659.8530000001</v>
      </c>
    </row>
    <row r="10" spans="1:41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18665.400000000001</v>
      </c>
      <c r="G10" s="29">
        <v>180.36500000000004</v>
      </c>
      <c r="H10" s="30">
        <v>104600</v>
      </c>
      <c r="I10" s="37">
        <v>902.40899999999999</v>
      </c>
      <c r="J10" s="38">
        <v>623671.00909090904</v>
      </c>
      <c r="K10" s="77">
        <v>0</v>
      </c>
      <c r="L10" s="30">
        <v>0</v>
      </c>
      <c r="M10" s="35">
        <v>7203</v>
      </c>
      <c r="N10" s="36">
        <v>1666665.503</v>
      </c>
      <c r="O10" s="29">
        <v>46</v>
      </c>
      <c r="P10" s="30">
        <v>5531.4000000000015</v>
      </c>
      <c r="Q10" s="35">
        <v>12386.300000000001</v>
      </c>
      <c r="R10" s="36">
        <v>1734344.7756000003</v>
      </c>
      <c r="S10" s="29">
        <v>3772.5999999999985</v>
      </c>
      <c r="T10" s="30">
        <v>760392.29999999993</v>
      </c>
      <c r="U10" s="35">
        <v>644.90000000000009</v>
      </c>
      <c r="V10" s="36">
        <v>58938.8534883721</v>
      </c>
      <c r="W10" s="35">
        <v>125</v>
      </c>
      <c r="X10" s="30">
        <v>2300</v>
      </c>
      <c r="Y10" s="37">
        <f t="shared" si="0"/>
        <v>25391.574000000001</v>
      </c>
      <c r="Z10" s="36">
        <f t="shared" si="0"/>
        <v>4975109.2411792809</v>
      </c>
      <c r="AC10" s="88" t="s">
        <v>104</v>
      </c>
      <c r="AD10" s="3">
        <f>+'(令和6年4月)'!O20+'(令和6年5月)'!O20+'(令和6年6月)'!O20+'(令和6年7月)'!O20+'(令和6年8月)'!O20+'(令和6年9月)'!O20+'(令和6年10月)'!O20+'(令和6年11月)'!O20+'(令和6年12月)'!O20+'(令和7年1月)'!O20+'(令和7年2月)'!O20+'10品目別管理表 (令和7年4月)'!O20</f>
        <v>48696</v>
      </c>
      <c r="AE10" s="3">
        <f>+'(令和6年4月)'!O21+'(令和6年5月)'!O21+'(令和6年6月)'!O21+'(令和6年7月)'!O21+'(令和6年8月)'!O21+'(令和6年9月)'!O21+'(令和6年10月)'!O21+'(令和6年11月)'!O21+'(令和6年12月)'!O21+'(令和7年1月)'!O21+'(令和7年2月)'!O21+'10品目別管理表 (令和7年4月)'!O21</f>
        <v>49085</v>
      </c>
      <c r="AG10" s="3">
        <f>+'(令和6年4月)'!P22+'(令和6年5月)'!P22+'(令和6年6月)'!P22+'(令和6年7月)'!P22+'(令和6年8月)'!P22+'(令和6年9月)'!P22+'(令和6年10月)'!P22+'(令和6年11月)'!P22+'(令和6年12月)'!P22+'(令和7年1月)'!P22+'(令和7年2月)'!P22+'10品目別管理表 (令和7年4月)'!P22</f>
        <v>16591327.6</v>
      </c>
      <c r="AH10" s="155">
        <f t="shared" si="1"/>
        <v>1382610.6333333333</v>
      </c>
      <c r="AJ10" s="88" t="s">
        <v>104</v>
      </c>
      <c r="AK10" s="88">
        <v>48771</v>
      </c>
      <c r="AL10" s="88">
        <v>49295</v>
      </c>
      <c r="AN10" s="88">
        <v>16604888.5</v>
      </c>
      <c r="AO10" s="88">
        <v>1383740.7083333333</v>
      </c>
    </row>
    <row r="11" spans="1:41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46</v>
      </c>
      <c r="J11" s="14">
        <v>8907.7999999999993</v>
      </c>
      <c r="K11" s="17">
        <v>0</v>
      </c>
      <c r="L11" s="18">
        <v>0</v>
      </c>
      <c r="M11" s="13">
        <v>16</v>
      </c>
      <c r="N11" s="75">
        <v>15153</v>
      </c>
      <c r="O11" s="19">
        <v>0</v>
      </c>
      <c r="P11" s="18">
        <v>0</v>
      </c>
      <c r="Q11" s="13">
        <v>2775</v>
      </c>
      <c r="R11" s="14">
        <v>759430.4</v>
      </c>
      <c r="S11" s="19">
        <v>0</v>
      </c>
      <c r="T11" s="18">
        <v>0</v>
      </c>
      <c r="U11" s="13">
        <v>12</v>
      </c>
      <c r="V11" s="14">
        <v>1040</v>
      </c>
      <c r="W11" s="13">
        <v>0</v>
      </c>
      <c r="X11" s="18">
        <v>78</v>
      </c>
      <c r="Y11" s="13">
        <f>+W11+U11+S11+Q11+O11+M11+K11+I11+G11+E11</f>
        <v>2924</v>
      </c>
      <c r="Z11" s="14">
        <f t="shared" si="0"/>
        <v>859609.20000000007</v>
      </c>
      <c r="AC11" s="88" t="s">
        <v>105</v>
      </c>
      <c r="AD11" s="3">
        <f>+'(令和6年4月)'!Q20+'(令和6年5月)'!Q20+'(令和6年6月)'!Q20+'(令和6年7月)'!Q20+'(令和6年8月)'!Q20+'(令和6年9月)'!Q20+'(令和6年10月)'!Q20+'(令和6年11月)'!Q20+'(令和6年12月)'!Q20+'(令和7年1月)'!Q20+'(令和7年2月)'!Q20+'10品目別管理表 (令和7年4月)'!Q20</f>
        <v>314366.2</v>
      </c>
      <c r="AE11" s="3">
        <f>+'(令和6年4月)'!Q21+'(令和6年5月)'!Q21+'(令和6年6月)'!Q21+'(令和6年7月)'!Q21+'(令和6年8月)'!Q21+'(令和6年9月)'!Q21+'(令和6年10月)'!Q21+'(令和6年11月)'!Q21+'(令和6年12月)'!Q21+'(令和7年1月)'!Q21+'(令和7年2月)'!Q21+'10品目別管理表 (令和7年4月)'!Q21</f>
        <v>312712.90000000002</v>
      </c>
      <c r="AG11" s="3">
        <f>+'(令和6年4月)'!R22+'(令和6年5月)'!R22+'(令和6年6月)'!R22+'(令和6年7月)'!R22+'(令和6年8月)'!R22+'(令和6年9月)'!R22+'(令和6年10月)'!R22+'(令和6年11月)'!R22+'(令和6年12月)'!R22+'(令和7年1月)'!R22+'(令和7年2月)'!R22+'10品目別管理表 (令和7年4月)'!R22</f>
        <v>133796215.15120001</v>
      </c>
      <c r="AH11" s="155">
        <f t="shared" si="1"/>
        <v>11149684.595933335</v>
      </c>
      <c r="AJ11" s="88" t="s">
        <v>105</v>
      </c>
      <c r="AK11" s="88">
        <v>311981.5</v>
      </c>
      <c r="AL11" s="88">
        <v>312939.5</v>
      </c>
      <c r="AN11" s="88">
        <v>133392355.65120001</v>
      </c>
      <c r="AO11" s="88">
        <v>11116029.637600001</v>
      </c>
    </row>
    <row r="12" spans="1:41" ht="18.95" customHeight="1" x14ac:dyDescent="0.15">
      <c r="A12" s="7"/>
      <c r="B12" s="7"/>
      <c r="C12" s="83"/>
      <c r="D12" s="82" t="s">
        <v>22</v>
      </c>
      <c r="E12" s="23">
        <v>10</v>
      </c>
      <c r="F12" s="21">
        <v>3000</v>
      </c>
      <c r="G12" s="25">
        <v>75</v>
      </c>
      <c r="H12" s="26">
        <v>75000</v>
      </c>
      <c r="I12" s="27">
        <v>7</v>
      </c>
      <c r="J12" s="21">
        <v>2712.6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2608</v>
      </c>
      <c r="R12" s="21">
        <v>769451.6</v>
      </c>
      <c r="S12" s="25">
        <v>0</v>
      </c>
      <c r="T12" s="26">
        <v>0</v>
      </c>
      <c r="U12" s="27">
        <v>36</v>
      </c>
      <c r="V12" s="21">
        <v>3668</v>
      </c>
      <c r="W12" s="27">
        <v>0</v>
      </c>
      <c r="X12" s="26">
        <v>40</v>
      </c>
      <c r="Y12" s="20">
        <f t="shared" ref="Y12:Y18" si="2">+W12+U12+S12+Q12+O12+M12+K12+I12+G12+E12</f>
        <v>2751</v>
      </c>
      <c r="Z12" s="21">
        <f t="shared" si="0"/>
        <v>868872.2</v>
      </c>
      <c r="AC12" s="88" t="s">
        <v>106</v>
      </c>
      <c r="AD12" s="3">
        <f>+'(令和6年4月)'!S20+'(令和6年5月)'!S20+'(令和6年6月)'!S20+'(令和6年7月)'!S20+'(令和6年8月)'!S20+'(令和6年9月)'!S20+'(令和6年10月)'!S20+'(令和6年11月)'!S20+'(令和6年12月)'!S20+'(令和7年1月)'!S20+'(令和7年2月)'!S20+'10品目別管理表 (令和7年4月)'!S20</f>
        <v>487397.6</v>
      </c>
      <c r="AE12" s="3">
        <f>+'(令和6年4月)'!S21+'(令和6年5月)'!S21+'(令和6年6月)'!S21+'(令和6年7月)'!S21+'(令和6年8月)'!S21+'(令和6年9月)'!S21+'(令和6年10月)'!S21+'(令和6年11月)'!S21+'(令和6年12月)'!S21+'(令和7年1月)'!S21+'(令和7年2月)'!S21+'10品目別管理表 (令和7年4月)'!S21</f>
        <v>481935</v>
      </c>
      <c r="AG12" s="3">
        <f>+'(令和6年4月)'!T22+'(令和6年5月)'!T22+'(令和6年6月)'!T22+'(令和6年7月)'!T22+'(令和6年8月)'!T22+'(令和6年9月)'!T22+'(令和6年10月)'!T22+'(令和6年11月)'!T22+'(令和6年12月)'!T22+'(令和7年1月)'!T22+'(令和7年2月)'!T22+'10品目別管理表 (令和7年4月)'!T22</f>
        <v>39369571.599999994</v>
      </c>
      <c r="AH12" s="155">
        <f t="shared" si="1"/>
        <v>3280797.6333333328</v>
      </c>
      <c r="AJ12" s="88" t="s">
        <v>106</v>
      </c>
      <c r="AK12" s="88">
        <v>493034.6</v>
      </c>
      <c r="AL12" s="88">
        <v>492015</v>
      </c>
      <c r="AN12" s="88">
        <v>38939482.599999994</v>
      </c>
      <c r="AO12" s="88">
        <v>3244956.8833333328</v>
      </c>
    </row>
    <row r="13" spans="1:41" ht="18.95" customHeight="1" thickBot="1" x14ac:dyDescent="0.2">
      <c r="A13" s="7"/>
      <c r="B13" s="7"/>
      <c r="C13" s="84"/>
      <c r="D13" s="40" t="s">
        <v>24</v>
      </c>
      <c r="E13" s="35">
        <v>38</v>
      </c>
      <c r="F13" s="24">
        <v>11400</v>
      </c>
      <c r="G13" s="29">
        <v>195</v>
      </c>
      <c r="H13" s="30">
        <v>195000</v>
      </c>
      <c r="I13" s="37">
        <v>66.5</v>
      </c>
      <c r="J13" s="38">
        <v>44358.600000000108</v>
      </c>
      <c r="K13" s="77">
        <v>0</v>
      </c>
      <c r="L13" s="30">
        <v>0</v>
      </c>
      <c r="M13" s="35">
        <v>20</v>
      </c>
      <c r="N13" s="36">
        <v>19153</v>
      </c>
      <c r="O13" s="29">
        <v>0</v>
      </c>
      <c r="P13" s="30">
        <v>0</v>
      </c>
      <c r="Q13" s="35">
        <v>6898</v>
      </c>
      <c r="R13" s="36">
        <v>2203422.7999999998</v>
      </c>
      <c r="S13" s="29">
        <v>0</v>
      </c>
      <c r="T13" s="30">
        <v>0</v>
      </c>
      <c r="U13" s="35">
        <v>392</v>
      </c>
      <c r="V13" s="36">
        <v>88764</v>
      </c>
      <c r="W13" s="35">
        <v>15</v>
      </c>
      <c r="X13" s="30">
        <v>33761</v>
      </c>
      <c r="Y13" s="37">
        <f t="shared" si="2"/>
        <v>7624.5</v>
      </c>
      <c r="Z13" s="36">
        <f t="shared" si="0"/>
        <v>2595859.4</v>
      </c>
      <c r="AC13" s="88" t="s">
        <v>107</v>
      </c>
      <c r="AD13" s="3">
        <f>+'(令和6年4月)'!U20+'(令和6年5月)'!U20+'(令和6年6月)'!U20+'(令和6年7月)'!U20+'(令和6年8月)'!U20+'(令和6年9月)'!U20+'(令和6年10月)'!U20+'(令和6年11月)'!U20+'(令和6年12月)'!U20+'(令和7年1月)'!U20+'(令和7年2月)'!U20+'10品目別管理表 (令和7年4月)'!U20</f>
        <v>40521.699999999997</v>
      </c>
      <c r="AE13" s="3">
        <f>+'(令和6年4月)'!U21+'(令和6年5月)'!U21+'(令和6年6月)'!U21+'(令和6年7月)'!U21+'(令和6年8月)'!U21+'(令和6年9月)'!U21+'(令和6年10月)'!U21+'(令和6年11月)'!U21+'(令和6年12月)'!U21+'(令和7年1月)'!U21+'(令和7年2月)'!U21+'10品目別管理表 (令和7年4月)'!U21</f>
        <v>41162.6</v>
      </c>
      <c r="AG13" s="3">
        <f>+'(令和6年4月)'!V22+'(令和6年5月)'!V22+'(令和6年6月)'!V22+'(令和6年7月)'!V22+'(令和6年8月)'!V22+'(令和6年9月)'!V22+'(令和6年10月)'!V22+'(令和6年11月)'!V22+'(令和6年12月)'!V22+'(令和7年1月)'!V22+'(令和7年2月)'!V22+'10品目別管理表 (令和7年4月)'!V22</f>
        <v>23296775.913953483</v>
      </c>
      <c r="AH13" s="88">
        <f t="shared" si="1"/>
        <v>1941397.9928294569</v>
      </c>
      <c r="AJ13" s="88" t="s">
        <v>107</v>
      </c>
      <c r="AK13" s="88">
        <v>40466</v>
      </c>
      <c r="AL13" s="88">
        <v>42109.1</v>
      </c>
      <c r="AN13" s="88">
        <v>22877507.576744184</v>
      </c>
      <c r="AO13" s="88">
        <v>1906458.9647286821</v>
      </c>
    </row>
    <row r="14" spans="1:41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172</v>
      </c>
      <c r="N14" s="75">
        <v>8077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2"/>
        <v>172</v>
      </c>
      <c r="Z14" s="14">
        <f t="shared" si="0"/>
        <v>8077</v>
      </c>
      <c r="AC14" s="88" t="s">
        <v>108</v>
      </c>
      <c r="AD14" s="3">
        <f>+'(令和6年4月)'!W20+'(令和6年5月)'!W20+'(令和6年6月)'!W20+'(令和6年7月)'!W20+'(令和6年8月)'!W20+'(令和6年9月)'!W20+'(令和6年10月)'!W20+'(令和6年11月)'!W20+'(令和6年12月)'!W20+'(令和7年1月)'!W20+'(令和7年2月)'!W20+'10品目別管理表 (令和7年4月)'!W20</f>
        <v>52045.886000000006</v>
      </c>
      <c r="AE14" s="3">
        <f>+'(令和6年4月)'!W21+'(令和6年5月)'!W21+'(令和6年6月)'!W21+'(令和6年7月)'!W21+'(令和6年8月)'!W21+'(令和6年9月)'!W21+'(令和6年10月)'!W21+'(令和6年11月)'!W21+'(令和6年12月)'!W21+'(令和7年1月)'!W21+'(令和7年2月)'!W21+'10品目別管理表 (令和7年4月)'!W21</f>
        <v>51424.196000000011</v>
      </c>
      <c r="AG14" s="3">
        <f>+'(令和6年4月)'!X22+'(令和6年5月)'!X22+'(令和6年6月)'!X22+'(令和6年7月)'!X22+'(令和6年8月)'!X22+'(令和6年9月)'!X22+'(令和6年10月)'!X22+'(令和6年11月)'!X22+'(令和6年12月)'!X22+'(令和7年1月)'!X22+'(令和7年2月)'!X22+'10品目別管理表 (令和7年4月)'!X22</f>
        <v>14077749</v>
      </c>
      <c r="AH14" s="155">
        <f t="shared" si="1"/>
        <v>1173145.75</v>
      </c>
      <c r="AJ14" s="88" t="s">
        <v>108</v>
      </c>
      <c r="AK14" s="88">
        <v>51603.657000000007</v>
      </c>
      <c r="AL14" s="88">
        <v>51410.087000000007</v>
      </c>
      <c r="AN14" s="88">
        <v>15960738.699999999</v>
      </c>
      <c r="AO14" s="88">
        <v>1330061.5583333333</v>
      </c>
    </row>
    <row r="15" spans="1:41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1503</v>
      </c>
      <c r="N15" s="76">
        <v>150054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2"/>
        <v>1503</v>
      </c>
      <c r="Z15" s="24">
        <f t="shared" si="0"/>
        <v>150054</v>
      </c>
      <c r="AD15" s="3">
        <f>SUM(AD5:AD14)</f>
        <v>1094423.656</v>
      </c>
      <c r="AE15" s="3">
        <f>SUM(AE5:AE14)</f>
        <v>1088519.2520000001</v>
      </c>
      <c r="AG15" s="3">
        <f>SUM(AG5:AG14)</f>
        <v>386713606.65569896</v>
      </c>
      <c r="AK15" s="88">
        <v>1098668.129</v>
      </c>
      <c r="AL15" s="88">
        <v>1101258.3060000001</v>
      </c>
      <c r="AN15" s="88">
        <v>386969196.02758056</v>
      </c>
    </row>
    <row r="16" spans="1:41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1957</v>
      </c>
      <c r="N16" s="36">
        <v>272984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2"/>
        <v>1957</v>
      </c>
      <c r="Z16" s="36">
        <f t="shared" si="0"/>
        <v>272984</v>
      </c>
    </row>
    <row r="17" spans="1:40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892</v>
      </c>
      <c r="H17" s="18">
        <v>303732</v>
      </c>
      <c r="I17" s="13">
        <v>176</v>
      </c>
      <c r="J17" s="14">
        <v>104461</v>
      </c>
      <c r="K17" s="19">
        <v>45</v>
      </c>
      <c r="L17" s="18">
        <v>28725</v>
      </c>
      <c r="M17" s="13">
        <v>600.14400000000001</v>
      </c>
      <c r="N17" s="75">
        <v>189737</v>
      </c>
      <c r="O17" s="19">
        <v>3241</v>
      </c>
      <c r="P17" s="18">
        <v>1288358</v>
      </c>
      <c r="Q17" s="13">
        <v>3781</v>
      </c>
      <c r="R17" s="14">
        <v>1285573</v>
      </c>
      <c r="S17" s="19">
        <v>428</v>
      </c>
      <c r="T17" s="18">
        <v>100829</v>
      </c>
      <c r="U17" s="13">
        <v>4</v>
      </c>
      <c r="V17" s="14">
        <v>4840</v>
      </c>
      <c r="W17" s="13">
        <v>5112.4059999999999</v>
      </c>
      <c r="X17" s="18">
        <v>525086</v>
      </c>
      <c r="Y17" s="41">
        <f t="shared" si="2"/>
        <v>14279.55</v>
      </c>
      <c r="Z17" s="42">
        <f t="shared" si="0"/>
        <v>3831341</v>
      </c>
      <c r="AD17" s="3">
        <f>+'(令和6年4月)'!Y20+'(令和6年5月)'!Y20+'(令和6年6月)'!Y20+'(令和6年7月)'!Y20+'(令和6年8月)'!Y20+'(令和6年9月)'!Y20+'(令和6年10月)'!Y20+'(令和6年11月)'!Y20+'(令和6年12月)'!Y20+'(令和7年1月)'!Y20+'(令和7年2月)'!Y20+'10品目別管理表 (令和7年4月)'!Y20</f>
        <v>1094423.656</v>
      </c>
      <c r="AE17" s="3">
        <f>+'(令和6年4月)'!Y21+'(令和6年5月)'!Y21+'(令和6年6月)'!Y21+'(令和6年7月)'!Y21+'(令和6年8月)'!Y21+'(令和6年9月)'!Y21+'(令和6年10月)'!Y21+'(令和6年11月)'!Y21+'(令和6年12月)'!Y21+'(令和7年1月)'!Y21+'(令和7年2月)'!Y21+'10品目別管理表 (令和7年4月)'!Y21</f>
        <v>1088519.2520000001</v>
      </c>
      <c r="AF17" s="3">
        <f>+'(令和6年4月)'!Y22+'(令和6年5月)'!Y22+'(令和6年6月)'!Y22+'(令和6年7月)'!Y22+'(令和6年8月)'!Y22+'(令和6年9月)'!Y22+'(令和6年10月)'!Y22+'(令和6年11月)'!Y22+'(令和6年12月)'!Y22+'(令和7年1月)'!Y22+'(令和7年2月)'!Y22+'10品目別管理表 (令和7年4月)'!Y22</f>
        <v>1593119.6153999995</v>
      </c>
      <c r="AG17" s="3">
        <f>+'(令和6年4月)'!Z22+'(令和6年5月)'!Z22+'(令和6年6月)'!Z22+'(令和6年7月)'!Z22+'(令和6年8月)'!Z22+'(令和6年9月)'!Z22+'(令和6年10月)'!Z22+'(令和6年11月)'!Z22+'(令和6年12月)'!Z22+'(令和7年1月)'!Z22+'(令和7年2月)'!Z22+'10品目別管理表 (令和7年4月)'!Z22</f>
        <v>386713606.65569901</v>
      </c>
      <c r="AK17" s="88">
        <v>1098668.129</v>
      </c>
      <c r="AL17" s="88">
        <v>1101258.3060000001</v>
      </c>
      <c r="AM17" s="88">
        <v>1590104.5803999996</v>
      </c>
      <c r="AN17" s="88">
        <v>386969196.0275805</v>
      </c>
    </row>
    <row r="18" spans="1:40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945</v>
      </c>
      <c r="H18" s="26">
        <v>330734</v>
      </c>
      <c r="I18" s="27">
        <v>242</v>
      </c>
      <c r="J18" s="21">
        <v>120609</v>
      </c>
      <c r="K18" s="25">
        <v>65</v>
      </c>
      <c r="L18" s="26">
        <v>38565</v>
      </c>
      <c r="M18" s="27">
        <v>378.084</v>
      </c>
      <c r="N18" s="21">
        <v>131727</v>
      </c>
      <c r="O18" s="25">
        <v>3190</v>
      </c>
      <c r="P18" s="26">
        <v>1291719</v>
      </c>
      <c r="Q18" s="27">
        <v>4517</v>
      </c>
      <c r="R18" s="21">
        <v>1201118</v>
      </c>
      <c r="S18" s="25">
        <v>481</v>
      </c>
      <c r="T18" s="26">
        <v>114455</v>
      </c>
      <c r="U18" s="27">
        <v>4</v>
      </c>
      <c r="V18" s="21">
        <v>4840</v>
      </c>
      <c r="W18" s="27">
        <v>4971.5059999999994</v>
      </c>
      <c r="X18" s="26">
        <v>506891</v>
      </c>
      <c r="Y18" s="23">
        <f t="shared" si="2"/>
        <v>14793.59</v>
      </c>
      <c r="Z18" s="24">
        <f t="shared" si="0"/>
        <v>3740658</v>
      </c>
      <c r="AF18" s="157" t="s">
        <v>114</v>
      </c>
      <c r="AG18" s="157"/>
      <c r="AM18" s="88" t="s">
        <v>114</v>
      </c>
    </row>
    <row r="19" spans="1:40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1119</v>
      </c>
      <c r="H19" s="34">
        <v>338104</v>
      </c>
      <c r="I19" s="23">
        <v>336</v>
      </c>
      <c r="J19" s="24">
        <v>236649</v>
      </c>
      <c r="K19" s="78">
        <v>59</v>
      </c>
      <c r="L19" s="34">
        <v>48460</v>
      </c>
      <c r="M19" s="23">
        <v>1477.1320000000001</v>
      </c>
      <c r="N19" s="24">
        <v>409790</v>
      </c>
      <c r="O19" s="33">
        <v>1596</v>
      </c>
      <c r="P19" s="34">
        <v>619777.5</v>
      </c>
      <c r="Q19" s="23">
        <v>6719</v>
      </c>
      <c r="R19" s="24">
        <v>2438824.8619999997</v>
      </c>
      <c r="S19" s="33">
        <v>90</v>
      </c>
      <c r="T19" s="34">
        <v>19956</v>
      </c>
      <c r="U19" s="23">
        <v>55</v>
      </c>
      <c r="V19" s="24">
        <v>12100</v>
      </c>
      <c r="W19" s="23">
        <v>5373.3567000000003</v>
      </c>
      <c r="X19" s="34">
        <v>744375</v>
      </c>
      <c r="Y19" s="35">
        <f>+W19+U19+S19+Q19+O19+M19+K19+I19+G19+E19</f>
        <v>16824.488700000002</v>
      </c>
      <c r="Z19" s="36">
        <f>+X19+V19+T19+R19+P19+N19+L19+J19+H19+F19</f>
        <v>4868036.3619999997</v>
      </c>
      <c r="AF19" s="156">
        <f>+AF17/12</f>
        <v>132759.96794999996</v>
      </c>
      <c r="AG19" s="156">
        <f>+AG17/12</f>
        <v>32226133.887974918</v>
      </c>
      <c r="AM19" s="88">
        <v>132508.71503333331</v>
      </c>
      <c r="AN19" s="88">
        <v>32247433.002298374</v>
      </c>
    </row>
    <row r="20" spans="1:40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860</v>
      </c>
      <c r="F20" s="14">
        <f t="shared" ref="F20:X22" si="3">F5+F8+F11+F14+F17</f>
        <v>76635</v>
      </c>
      <c r="G20" s="19">
        <f>G5+G8+G11+G14+G17</f>
        <v>1137.3890000000001</v>
      </c>
      <c r="H20" s="18">
        <f t="shared" si="3"/>
        <v>471972</v>
      </c>
      <c r="I20" s="13">
        <f t="shared" si="3"/>
        <v>2110.2260000000001</v>
      </c>
      <c r="J20" s="14">
        <f t="shared" si="3"/>
        <v>1492739.290909091</v>
      </c>
      <c r="K20" s="19">
        <f t="shared" si="3"/>
        <v>1091</v>
      </c>
      <c r="L20" s="18">
        <f t="shared" si="3"/>
        <v>2696088</v>
      </c>
      <c r="M20" s="13">
        <f t="shared" si="3"/>
        <v>6426.1440000000002</v>
      </c>
      <c r="N20" s="14">
        <f t="shared" si="3"/>
        <v>1484947.8</v>
      </c>
      <c r="O20" s="19">
        <f t="shared" si="3"/>
        <v>4106</v>
      </c>
      <c r="P20" s="18">
        <f t="shared" si="3"/>
        <v>1327324.1000000001</v>
      </c>
      <c r="Q20" s="13">
        <f t="shared" si="3"/>
        <v>26644.7</v>
      </c>
      <c r="R20" s="14">
        <f t="shared" si="3"/>
        <v>4929202.6999999993</v>
      </c>
      <c r="S20" s="19">
        <f t="shared" si="3"/>
        <v>39718</v>
      </c>
      <c r="T20" s="18">
        <f t="shared" si="3"/>
        <v>7891099.0999999996</v>
      </c>
      <c r="U20" s="13">
        <f t="shared" si="3"/>
        <v>3955.7000000000003</v>
      </c>
      <c r="V20" s="14">
        <f t="shared" si="3"/>
        <v>1658805.7251585624</v>
      </c>
      <c r="W20" s="13">
        <f t="shared" si="3"/>
        <v>6115.4059999999999</v>
      </c>
      <c r="X20" s="18">
        <f t="shared" si="3"/>
        <v>716933</v>
      </c>
      <c r="Y20" s="31">
        <f t="shared" ref="Y20:Z21" si="4">+Y17+Y14+Y11+Y8+Y5</f>
        <v>92164.565000000017</v>
      </c>
      <c r="Z20" s="32">
        <f t="shared" si="4"/>
        <v>22745746.716067657</v>
      </c>
      <c r="AA20" s="3"/>
      <c r="AB20" s="3"/>
    </row>
    <row r="21" spans="1:40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5">E6+E9+E12+E15+E18</f>
        <v>863</v>
      </c>
      <c r="F21" s="21">
        <f t="shared" si="5"/>
        <v>98408.6</v>
      </c>
      <c r="G21" s="25">
        <f t="shared" si="5"/>
        <v>1181.923</v>
      </c>
      <c r="H21" s="26">
        <f t="shared" si="5"/>
        <v>493374</v>
      </c>
      <c r="I21" s="27">
        <f t="shared" si="5"/>
        <v>1966.2170000000001</v>
      </c>
      <c r="J21" s="21">
        <f t="shared" si="5"/>
        <v>1308265.6000000001</v>
      </c>
      <c r="K21" s="25">
        <f t="shared" si="5"/>
        <v>977</v>
      </c>
      <c r="L21" s="26">
        <f t="shared" si="5"/>
        <v>2399368</v>
      </c>
      <c r="M21" s="27">
        <f t="shared" si="5"/>
        <v>7991.0839999999998</v>
      </c>
      <c r="N21" s="21">
        <f t="shared" si="5"/>
        <v>1535221.5</v>
      </c>
      <c r="O21" s="25">
        <f t="shared" si="5"/>
        <v>4116</v>
      </c>
      <c r="P21" s="26">
        <f t="shared" si="5"/>
        <v>1335611.8999999999</v>
      </c>
      <c r="Q21" s="27">
        <f t="shared" si="5"/>
        <v>24698.9</v>
      </c>
      <c r="R21" s="21">
        <f t="shared" si="5"/>
        <v>4525343.2</v>
      </c>
      <c r="S21" s="25">
        <f t="shared" si="5"/>
        <v>38158</v>
      </c>
      <c r="T21" s="26">
        <f t="shared" si="5"/>
        <v>7433170.0999999996</v>
      </c>
      <c r="U21" s="27">
        <f t="shared" si="3"/>
        <v>3381.9</v>
      </c>
      <c r="V21" s="21">
        <f t="shared" si="3"/>
        <v>1239537.38794926</v>
      </c>
      <c r="W21" s="27">
        <f t="shared" si="3"/>
        <v>5633.5059999999994</v>
      </c>
      <c r="X21" s="26">
        <f t="shared" si="3"/>
        <v>2599922.7000000002</v>
      </c>
      <c r="Y21" s="23">
        <f t="shared" si="4"/>
        <v>88967.53</v>
      </c>
      <c r="Z21" s="24">
        <f t="shared" si="4"/>
        <v>22968222.98794926</v>
      </c>
      <c r="AA21" s="3"/>
      <c r="AB21" s="3"/>
    </row>
    <row r="22" spans="1:40" ht="18.95" customHeight="1" thickBot="1" x14ac:dyDescent="0.2">
      <c r="A22" s="7"/>
      <c r="B22" s="22"/>
      <c r="C22" s="84"/>
      <c r="D22" s="43" t="s">
        <v>24</v>
      </c>
      <c r="E22" s="23">
        <f t="shared" si="5"/>
        <v>1618.9</v>
      </c>
      <c r="F22" s="24">
        <f>F7+F10+F13+F16+F19</f>
        <v>297025.40000000002</v>
      </c>
      <c r="G22" s="33">
        <f t="shared" si="3"/>
        <v>1645.365</v>
      </c>
      <c r="H22" s="34">
        <f t="shared" si="3"/>
        <v>711882</v>
      </c>
      <c r="I22" s="23">
        <f t="shared" si="3"/>
        <v>2700.9090000000001</v>
      </c>
      <c r="J22" s="24">
        <f t="shared" si="3"/>
        <v>1897634.6090909091</v>
      </c>
      <c r="K22" s="33">
        <f t="shared" si="3"/>
        <v>6211</v>
      </c>
      <c r="L22" s="34">
        <f t="shared" si="3"/>
        <v>6317590</v>
      </c>
      <c r="M22" s="23">
        <f t="shared" si="3"/>
        <v>12791.431999999999</v>
      </c>
      <c r="N22" s="24">
        <f t="shared" si="3"/>
        <v>2772602.753</v>
      </c>
      <c r="O22" s="33">
        <f t="shared" si="3"/>
        <v>4342</v>
      </c>
      <c r="P22" s="34">
        <f t="shared" si="3"/>
        <v>1097839.8999999999</v>
      </c>
      <c r="Q22" s="23">
        <f t="shared" si="3"/>
        <v>57936.700000000004</v>
      </c>
      <c r="R22" s="24">
        <f t="shared" si="3"/>
        <v>11435732.4376</v>
      </c>
      <c r="S22" s="33">
        <f t="shared" si="3"/>
        <v>34060.800000000003</v>
      </c>
      <c r="T22" s="34">
        <f t="shared" si="3"/>
        <v>3469167.3</v>
      </c>
      <c r="U22" s="23">
        <f t="shared" si="3"/>
        <v>4387.2000000000007</v>
      </c>
      <c r="V22" s="24">
        <f t="shared" si="3"/>
        <v>1848371.3534883722</v>
      </c>
      <c r="W22" s="23">
        <f t="shared" si="3"/>
        <v>7589.5567000000001</v>
      </c>
      <c r="X22" s="34">
        <f t="shared" si="3"/>
        <v>1267284</v>
      </c>
      <c r="Y22" s="23">
        <f>+Y19+Y16+Y13+Y10+Y7</f>
        <v>133283.8627</v>
      </c>
      <c r="Z22" s="24">
        <f>+Z19+Z16+Z13+Z10+Z7</f>
        <v>31115129.753179282</v>
      </c>
      <c r="AA22" s="3"/>
      <c r="AB22" s="3"/>
    </row>
    <row r="23" spans="1:40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53.165884966674895</v>
      </c>
      <c r="F23" s="178"/>
      <c r="G23" s="177">
        <f>(G20+G21)/(G22+G41)*100</f>
        <v>69.539082963147735</v>
      </c>
      <c r="H23" s="178"/>
      <c r="I23" s="177">
        <f>(I20+I21)/(I22+I41)*100</f>
        <v>77.531211194624987</v>
      </c>
      <c r="J23" s="178"/>
      <c r="K23" s="177">
        <f>(K20+K21)/(K22+K41)*100</f>
        <v>16.8020799480013</v>
      </c>
      <c r="L23" s="178"/>
      <c r="M23" s="177">
        <f>(M20+M21)/(M22+M41)*100</f>
        <v>53.106424372299145</v>
      </c>
      <c r="N23" s="178"/>
      <c r="O23" s="177">
        <f>(O20+O21)/(O22+O41)*100</f>
        <v>94.570968484011956</v>
      </c>
      <c r="P23" s="178"/>
      <c r="Q23" s="177">
        <f>(Q20+Q21)/(Q22+Q41)*100</f>
        <v>45.066867027831712</v>
      </c>
      <c r="R23" s="178"/>
      <c r="S23" s="177">
        <f>(S20+S21)/(S22+S41)*100</f>
        <v>116.99838946179177</v>
      </c>
      <c r="T23" s="178"/>
      <c r="U23" s="177">
        <f>(U20+W20)/(U22+U41)*100</f>
        <v>122.80937980147793</v>
      </c>
      <c r="V23" s="178"/>
      <c r="W23" s="177">
        <f>(W20+W21)/(W22+W41)*100</f>
        <v>79.939725172664367</v>
      </c>
      <c r="X23" s="178"/>
      <c r="Y23" s="177">
        <f>(Y20+Y21)/(Y22+Y41)*100</f>
        <v>68.774583354321521</v>
      </c>
      <c r="Z23" s="178"/>
    </row>
    <row r="24" spans="1:40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183473.59318055472</v>
      </c>
      <c r="F24" s="180"/>
      <c r="G24" s="181">
        <f>H22/G22*1000</f>
        <v>432659.01486904116</v>
      </c>
      <c r="H24" s="182"/>
      <c r="I24" s="183">
        <f>J22/I22*1000</f>
        <v>702591.09399498801</v>
      </c>
      <c r="J24" s="184"/>
      <c r="K24" s="181">
        <f>L22/K22*1000</f>
        <v>1017161.4876831428</v>
      </c>
      <c r="L24" s="182"/>
      <c r="M24" s="183">
        <f>N22/M22*1000</f>
        <v>216754.68024221214</v>
      </c>
      <c r="N24" s="184"/>
      <c r="O24" s="181">
        <f>P22/O22*1000</f>
        <v>252841.98526024871</v>
      </c>
      <c r="P24" s="182"/>
      <c r="Q24" s="183">
        <f>R22/Q22*1000</f>
        <v>197383.22061146042</v>
      </c>
      <c r="R24" s="184"/>
      <c r="S24" s="181">
        <f>T22/S22*1000</f>
        <v>101852.19666009017</v>
      </c>
      <c r="T24" s="182"/>
      <c r="U24" s="183">
        <f>V22/U22*1000</f>
        <v>421310.02769155084</v>
      </c>
      <c r="V24" s="184"/>
      <c r="W24" s="181">
        <f>X22/W22*1000</f>
        <v>166977.34137752737</v>
      </c>
      <c r="X24" s="182"/>
      <c r="Y24" s="183">
        <f>Z22/Y22*1000</f>
        <v>233450.0900774035</v>
      </c>
      <c r="Z24" s="184"/>
    </row>
    <row r="25" spans="1:40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1.2146256622558105</v>
      </c>
      <c r="F25" s="49"/>
      <c r="G25" s="50">
        <f>G22/Y22*100</f>
        <v>1.234481779466015</v>
      </c>
      <c r="H25" s="51"/>
      <c r="I25" s="48">
        <f>I22/Y22*100</f>
        <v>2.0264336171583661</v>
      </c>
      <c r="J25" s="49"/>
      <c r="K25" s="50">
        <f>K22/Y22*100</f>
        <v>4.6599789908399769</v>
      </c>
      <c r="L25" s="51"/>
      <c r="M25" s="48">
        <f>M22/Y22*100</f>
        <v>9.5971348225339206</v>
      </c>
      <c r="N25" s="49"/>
      <c r="O25" s="50">
        <f>O22/Y22*100</f>
        <v>3.2577087068470743</v>
      </c>
      <c r="P25" s="51"/>
      <c r="Q25" s="48">
        <f>Q22/Y22*100</f>
        <v>43.468653163516102</v>
      </c>
      <c r="R25" s="49"/>
      <c r="S25" s="50">
        <f>S22/Y22*100</f>
        <v>25.555081695572738</v>
      </c>
      <c r="T25" s="51"/>
      <c r="U25" s="48">
        <f>U22/Y22*100</f>
        <v>3.2916212894241106</v>
      </c>
      <c r="V25" s="49"/>
      <c r="W25" s="50">
        <f>W22/Y22*100</f>
        <v>5.6942802723858934</v>
      </c>
      <c r="X25" s="51"/>
      <c r="Y25" s="48">
        <f>E25+G25+I25+K25+M25+O25+Q25+S25+U25+W25</f>
        <v>100.00000000000001</v>
      </c>
      <c r="Z25" s="49"/>
    </row>
    <row r="26" spans="1:40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40" ht="18.95" customHeight="1" thickBot="1" x14ac:dyDescent="0.2">
      <c r="A27" s="22"/>
      <c r="B27" s="189" t="s">
        <v>42</v>
      </c>
      <c r="C27" s="4" t="s">
        <v>43</v>
      </c>
      <c r="D27" s="54" t="s">
        <v>21</v>
      </c>
      <c r="E27" s="131">
        <f>+'(令和7年3月)'!E20</f>
        <v>1002</v>
      </c>
      <c r="F27" s="131">
        <f>+'(令和7年3月)'!F20</f>
        <v>115694</v>
      </c>
      <c r="G27" s="131">
        <f>+'(令和7年3月)'!G20</f>
        <v>1270.7809999999999</v>
      </c>
      <c r="H27" s="131">
        <f>+'(令和7年3月)'!H20</f>
        <v>538260</v>
      </c>
      <c r="I27" s="131">
        <f>+'(令和7年3月)'!I20</f>
        <v>1960</v>
      </c>
      <c r="J27" s="131">
        <f>+'(令和7年3月)'!J20</f>
        <v>1642618.8636363635</v>
      </c>
      <c r="K27" s="131">
        <f>+'(令和7年3月)'!K20</f>
        <v>942</v>
      </c>
      <c r="L27" s="131">
        <f>+'(令和7年3月)'!L20</f>
        <v>2617632</v>
      </c>
      <c r="M27" s="131">
        <f>+'(令和7年3月)'!M20</f>
        <v>7865.08</v>
      </c>
      <c r="N27" s="131">
        <f>+'(令和7年3月)'!N20</f>
        <v>1534175.4</v>
      </c>
      <c r="O27" s="131">
        <f>+'(令和7年3月)'!O20</f>
        <v>4181</v>
      </c>
      <c r="P27" s="131">
        <f>+'(令和7年3月)'!P20</f>
        <v>1383816.5999999999</v>
      </c>
      <c r="Q27" s="131">
        <f>+'(令和7年3月)'!Q20</f>
        <v>24260</v>
      </c>
      <c r="R27" s="131">
        <f>+'(令和7年3月)'!R20</f>
        <v>5625196.4000000004</v>
      </c>
      <c r="S27" s="131">
        <f>+'(令和7年3月)'!S20</f>
        <v>47681</v>
      </c>
      <c r="T27" s="131">
        <f>+'(令和7年3月)'!T20</f>
        <v>9175639.0999999996</v>
      </c>
      <c r="U27" s="131">
        <f>+'(令和7年3月)'!U20</f>
        <v>3900</v>
      </c>
      <c r="V27" s="131">
        <f>+'(令和7年3月)'!V20</f>
        <v>1637871.5441860466</v>
      </c>
      <c r="W27" s="131">
        <f>+'(令和7年3月)'!W20</f>
        <v>5673.1769999999997</v>
      </c>
      <c r="X27" s="131">
        <f>+'(令和7年3月)'!X20</f>
        <v>4607829.4000000004</v>
      </c>
      <c r="Y27" s="131">
        <f>+'(令和7年3月)'!Y20</f>
        <v>98735.038</v>
      </c>
      <c r="Z27" s="131">
        <f>+'(令和7年3月)'!Z20</f>
        <v>28878733.30782241</v>
      </c>
    </row>
    <row r="28" spans="1:40" ht="18.95" customHeight="1" thickBot="1" x14ac:dyDescent="0.2">
      <c r="A28" s="22"/>
      <c r="B28" s="190"/>
      <c r="C28" s="7"/>
      <c r="D28" s="55" t="s">
        <v>22</v>
      </c>
      <c r="E28" s="131">
        <f>+'(令和7年3月)'!E21</f>
        <v>1022</v>
      </c>
      <c r="F28" s="131">
        <f>+'(令和7年3月)'!F21</f>
        <v>116710</v>
      </c>
      <c r="G28" s="131">
        <f>+'(令和7年3月)'!G21</f>
        <v>1119.6949999999999</v>
      </c>
      <c r="H28" s="131">
        <f>+'(令和7年3月)'!H21</f>
        <v>477799</v>
      </c>
      <c r="I28" s="131">
        <f>+'(令和7年3月)'!I21</f>
        <v>2849.5</v>
      </c>
      <c r="J28" s="131">
        <f>+'(令和7年3月)'!J21</f>
        <v>3172895.7454545456</v>
      </c>
      <c r="K28" s="131">
        <f>+'(令和7年3月)'!K21</f>
        <v>1382</v>
      </c>
      <c r="L28" s="131">
        <f>+'(令和7年3月)'!L21</f>
        <v>3320188</v>
      </c>
      <c r="M28" s="131">
        <f>+'(令和7年3月)'!M21</f>
        <v>7896.0919999999996</v>
      </c>
      <c r="N28" s="131">
        <f>+'(令和7年3月)'!N21</f>
        <v>1825954.4</v>
      </c>
      <c r="O28" s="131">
        <f>+'(令和7年3月)'!O21</f>
        <v>4326</v>
      </c>
      <c r="P28" s="131">
        <f>+'(令和7年3月)'!P21</f>
        <v>1632743.6</v>
      </c>
      <c r="Q28" s="131">
        <f>+'(令和7年3月)'!Q21</f>
        <v>24925.5</v>
      </c>
      <c r="R28" s="131">
        <f>+'(令和7年3月)'!R21</f>
        <v>5717357.9000000004</v>
      </c>
      <c r="S28" s="131">
        <f>+'(令和7年3月)'!S21</f>
        <v>50704</v>
      </c>
      <c r="T28" s="131">
        <f>+'(令和7年3月)'!T21</f>
        <v>9445308.0999999996</v>
      </c>
      <c r="U28" s="131">
        <f>+'(令和7年3月)'!U21</f>
        <v>4328.3999999999996</v>
      </c>
      <c r="V28" s="131">
        <f>+'(令和7年3月)'!V21</f>
        <v>1975341.2883720931</v>
      </c>
      <c r="W28" s="131">
        <f>+'(令和7年3月)'!W21</f>
        <v>5619.3969999999999</v>
      </c>
      <c r="X28" s="131">
        <f>+'(令和7年3月)'!X21</f>
        <v>2629145.7000000002</v>
      </c>
      <c r="Y28" s="131">
        <f>+'(令和7年3月)'!Y21</f>
        <v>104172.584</v>
      </c>
      <c r="Z28" s="131">
        <f>+'(令和7年3月)'!Z21</f>
        <v>30313443.733826637</v>
      </c>
    </row>
    <row r="29" spans="1:40" ht="18.95" customHeight="1" thickBot="1" x14ac:dyDescent="0.2">
      <c r="A29" s="22"/>
      <c r="B29" s="190"/>
      <c r="C29" s="7"/>
      <c r="D29" s="55" t="s">
        <v>24</v>
      </c>
      <c r="E29" s="131">
        <f>+'(令和7年3月)'!E22</f>
        <v>1621.9</v>
      </c>
      <c r="F29" s="131">
        <f>+'(令和7年3月)'!F22</f>
        <v>318799</v>
      </c>
      <c r="G29" s="131">
        <f>+'(令和7年3月)'!G22</f>
        <v>1689.8989999999999</v>
      </c>
      <c r="H29" s="131">
        <f>+'(令和7年3月)'!H22</f>
        <v>733284</v>
      </c>
      <c r="I29" s="131">
        <f>+'(令和7年3月)'!I22</f>
        <v>2556.9</v>
      </c>
      <c r="J29" s="131">
        <f>+'(令和7年3月)'!J22</f>
        <v>1713160.9181818182</v>
      </c>
      <c r="K29" s="131">
        <f>+'(令和7年3月)'!K22</f>
        <v>6097</v>
      </c>
      <c r="L29" s="131">
        <f>+'(令和7年3月)'!L22</f>
        <v>6020870</v>
      </c>
      <c r="M29" s="131">
        <f>+'(令和7年3月)'!M22</f>
        <v>14356.371999999999</v>
      </c>
      <c r="N29" s="131">
        <f>+'(令和7年3月)'!N22</f>
        <v>2822876.4529999997</v>
      </c>
      <c r="O29" s="131">
        <f>+'(令和7年3月)'!O22</f>
        <v>4352</v>
      </c>
      <c r="P29" s="131">
        <f>+'(令和7年3月)'!P22</f>
        <v>1106127.7</v>
      </c>
      <c r="Q29" s="131">
        <f>+'(令和7年3月)'!Q22</f>
        <v>55990.9</v>
      </c>
      <c r="R29" s="131">
        <f>+'(令和7年3月)'!R22</f>
        <v>11031872.9376</v>
      </c>
      <c r="S29" s="131">
        <f>+'(令和7年3月)'!S22</f>
        <v>32500.799999999999</v>
      </c>
      <c r="T29" s="131">
        <f>+'(令和7年3月)'!T22</f>
        <v>3011238.3</v>
      </c>
      <c r="U29" s="131">
        <f>+'(令和7年3月)'!U22</f>
        <v>3813.4</v>
      </c>
      <c r="V29" s="131">
        <f>+'(令和7年3月)'!V22</f>
        <v>1429103.0162790697</v>
      </c>
      <c r="W29" s="131">
        <f>+'(令和7年3月)'!W22</f>
        <v>7107.6566999999995</v>
      </c>
      <c r="X29" s="131">
        <f>+'(令和7年3月)'!X22</f>
        <v>3150273.7</v>
      </c>
      <c r="Y29" s="131">
        <f>+'(令和7年3月)'!Y22</f>
        <v>130086.82769999999</v>
      </c>
      <c r="Z29" s="131">
        <f>+'(令和7年3月)'!Z22</f>
        <v>31337606.025060888</v>
      </c>
    </row>
    <row r="30" spans="1:40" ht="18.95" customHeight="1" thickBot="1" x14ac:dyDescent="0.2">
      <c r="A30" s="22" t="s">
        <v>29</v>
      </c>
      <c r="B30" s="190"/>
      <c r="C30" s="7"/>
      <c r="D30" s="56" t="s">
        <v>44</v>
      </c>
      <c r="E30" s="185">
        <f>+'(令和7年3月)'!E23</f>
        <v>61.880885410297168</v>
      </c>
      <c r="F30" s="186">
        <f>+'(令和5年1月)'!F23</f>
        <v>0</v>
      </c>
      <c r="G30" s="185">
        <f>+'(令和7年3月)'!G23</f>
        <v>74.038068431002813</v>
      </c>
      <c r="H30" s="186">
        <f>+'(令和5年1月)'!H23</f>
        <v>0</v>
      </c>
      <c r="I30" s="185">
        <f>+'(令和7年3月)'!I23</f>
        <v>80.114270484566816</v>
      </c>
      <c r="J30" s="186">
        <f>+'(令和5年1月)'!J23</f>
        <v>0</v>
      </c>
      <c r="K30" s="185">
        <f>+'(令和7年3月)'!K23</f>
        <v>18.39480766186481</v>
      </c>
      <c r="L30" s="186">
        <f>+'(令和5年1月)'!L23</f>
        <v>0</v>
      </c>
      <c r="M30" s="185">
        <f>+'(令和7年3月)'!M23</f>
        <v>54.833376681878306</v>
      </c>
      <c r="N30" s="186">
        <f>+'(令和5年1月)'!N23</f>
        <v>0</v>
      </c>
      <c r="O30" s="185">
        <f>+'(令和7年3月)'!O23</f>
        <v>95.681025756382851</v>
      </c>
      <c r="P30" s="186">
        <f>+'(令和5年1月)'!P23</f>
        <v>0</v>
      </c>
      <c r="Q30" s="185">
        <f>+'(令和7年3月)'!Q23</f>
        <v>43.663274663485055</v>
      </c>
      <c r="R30" s="186">
        <f>+'(令和5年1月)'!R23</f>
        <v>0</v>
      </c>
      <c r="S30" s="185">
        <f>+'(令和7年3月)'!S23</f>
        <v>144.63150095700672</v>
      </c>
      <c r="T30" s="186">
        <f>+'(令和5年1月)'!T23</f>
        <v>0</v>
      </c>
      <c r="U30" s="185">
        <f>+'(令和7年3月)'!U23</f>
        <v>118.84468417916376</v>
      </c>
      <c r="V30" s="186">
        <f>+'(令和5年1月)'!V23</f>
        <v>0</v>
      </c>
      <c r="W30" s="185">
        <f>+'(令和7年3月)'!W23</f>
        <v>79.741181135088127</v>
      </c>
      <c r="X30" s="186">
        <f>+'(令和5年1月)'!X23</f>
        <v>0</v>
      </c>
      <c r="Y30" s="185">
        <f>+'(令和7年3月)'!Y23</f>
        <v>76.378629892885414</v>
      </c>
      <c r="Z30" s="186">
        <f>+'(令和5年1月)'!Z23</f>
        <v>0</v>
      </c>
    </row>
    <row r="31" spans="1:40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-142</v>
      </c>
      <c r="F31" s="91">
        <f t="shared" ref="F31:Z33" si="6">F20-F27</f>
        <v>-39059</v>
      </c>
      <c r="G31" s="92">
        <f t="shared" si="6"/>
        <v>-133.39199999999983</v>
      </c>
      <c r="H31" s="93">
        <f t="shared" si="6"/>
        <v>-66288</v>
      </c>
      <c r="I31" s="90">
        <f t="shared" si="6"/>
        <v>150.22600000000011</v>
      </c>
      <c r="J31" s="91">
        <f t="shared" si="6"/>
        <v>-149879.57272727252</v>
      </c>
      <c r="K31" s="92">
        <f t="shared" si="6"/>
        <v>149</v>
      </c>
      <c r="L31" s="93">
        <f t="shared" si="6"/>
        <v>78456</v>
      </c>
      <c r="M31" s="90">
        <f t="shared" si="6"/>
        <v>-1438.9359999999997</v>
      </c>
      <c r="N31" s="91">
        <f t="shared" si="6"/>
        <v>-49227.59999999986</v>
      </c>
      <c r="O31" s="92">
        <f t="shared" si="6"/>
        <v>-75</v>
      </c>
      <c r="P31" s="93">
        <f t="shared" si="6"/>
        <v>-56492.499999999767</v>
      </c>
      <c r="Q31" s="90">
        <f t="shared" si="6"/>
        <v>2384.7000000000007</v>
      </c>
      <c r="R31" s="91">
        <f t="shared" si="6"/>
        <v>-695993.70000000112</v>
      </c>
      <c r="S31" s="92">
        <f t="shared" si="6"/>
        <v>-7963</v>
      </c>
      <c r="T31" s="93">
        <f t="shared" si="6"/>
        <v>-1284540</v>
      </c>
      <c r="U31" s="90">
        <f t="shared" si="6"/>
        <v>55.700000000000273</v>
      </c>
      <c r="V31" s="91">
        <f t="shared" si="6"/>
        <v>20934.180972515838</v>
      </c>
      <c r="W31" s="92">
        <f t="shared" si="6"/>
        <v>442.22900000000027</v>
      </c>
      <c r="X31" s="93">
        <f t="shared" si="6"/>
        <v>-3890896.4000000004</v>
      </c>
      <c r="Y31" s="90">
        <f t="shared" si="6"/>
        <v>-6570.4729999999836</v>
      </c>
      <c r="Z31" s="91">
        <f t="shared" si="6"/>
        <v>-6132986.5917547531</v>
      </c>
    </row>
    <row r="32" spans="1:40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7">E21-E28</f>
        <v>-159</v>
      </c>
      <c r="F32" s="95">
        <f t="shared" si="7"/>
        <v>-18301.399999999994</v>
      </c>
      <c r="G32" s="96">
        <f t="shared" si="7"/>
        <v>62.228000000000065</v>
      </c>
      <c r="H32" s="97">
        <f t="shared" si="7"/>
        <v>15575</v>
      </c>
      <c r="I32" s="94">
        <f t="shared" si="7"/>
        <v>-883.2829999999999</v>
      </c>
      <c r="J32" s="95">
        <f t="shared" si="7"/>
        <v>-1864630.1454545455</v>
      </c>
      <c r="K32" s="96">
        <f t="shared" si="7"/>
        <v>-405</v>
      </c>
      <c r="L32" s="97">
        <f t="shared" si="7"/>
        <v>-920820</v>
      </c>
      <c r="M32" s="94">
        <f t="shared" si="7"/>
        <v>94.992000000000189</v>
      </c>
      <c r="N32" s="95">
        <f t="shared" si="7"/>
        <v>-290732.89999999991</v>
      </c>
      <c r="O32" s="96">
        <f t="shared" si="7"/>
        <v>-210</v>
      </c>
      <c r="P32" s="97">
        <f t="shared" si="7"/>
        <v>-297131.70000000019</v>
      </c>
      <c r="Q32" s="94">
        <f t="shared" si="7"/>
        <v>-226.59999999999854</v>
      </c>
      <c r="R32" s="95">
        <f t="shared" si="7"/>
        <v>-1192014.7000000002</v>
      </c>
      <c r="S32" s="96">
        <f t="shared" si="7"/>
        <v>-12546</v>
      </c>
      <c r="T32" s="97">
        <f t="shared" si="7"/>
        <v>-2012138</v>
      </c>
      <c r="U32" s="94">
        <f>W20-U28</f>
        <v>1787.0060000000003</v>
      </c>
      <c r="V32" s="95">
        <f t="shared" si="6"/>
        <v>-735803.90042283316</v>
      </c>
      <c r="W32" s="96">
        <f t="shared" si="6"/>
        <v>14.108999999999469</v>
      </c>
      <c r="X32" s="97">
        <f t="shared" si="6"/>
        <v>-29223</v>
      </c>
      <c r="Y32" s="94">
        <f t="shared" si="6"/>
        <v>-15205.054000000004</v>
      </c>
      <c r="Z32" s="95">
        <f t="shared" si="6"/>
        <v>-7345220.7458773777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7"/>
        <v>-3</v>
      </c>
      <c r="F33" s="95">
        <f t="shared" si="6"/>
        <v>-21773.599999999977</v>
      </c>
      <c r="G33" s="96">
        <f t="shared" si="6"/>
        <v>-44.533999999999878</v>
      </c>
      <c r="H33" s="97">
        <f t="shared" si="6"/>
        <v>-21402</v>
      </c>
      <c r="I33" s="94">
        <f t="shared" si="6"/>
        <v>144.00900000000001</v>
      </c>
      <c r="J33" s="95">
        <f t="shared" si="6"/>
        <v>184473.69090909092</v>
      </c>
      <c r="K33" s="96">
        <f t="shared" si="6"/>
        <v>114</v>
      </c>
      <c r="L33" s="97">
        <f t="shared" si="6"/>
        <v>296720</v>
      </c>
      <c r="M33" s="94">
        <f t="shared" si="6"/>
        <v>-1564.9400000000005</v>
      </c>
      <c r="N33" s="95">
        <f t="shared" si="6"/>
        <v>-50273.699999999721</v>
      </c>
      <c r="O33" s="96">
        <f t="shared" si="6"/>
        <v>-10</v>
      </c>
      <c r="P33" s="97">
        <f t="shared" si="6"/>
        <v>-8287.8000000000466</v>
      </c>
      <c r="Q33" s="94">
        <f t="shared" si="6"/>
        <v>1945.8000000000029</v>
      </c>
      <c r="R33" s="95">
        <f t="shared" si="6"/>
        <v>403859.5</v>
      </c>
      <c r="S33" s="96">
        <f t="shared" si="6"/>
        <v>1560.0000000000036</v>
      </c>
      <c r="T33" s="97">
        <f t="shared" si="6"/>
        <v>457929</v>
      </c>
      <c r="U33" s="94">
        <f t="shared" si="6"/>
        <v>573.80000000000064</v>
      </c>
      <c r="V33" s="95">
        <f t="shared" si="6"/>
        <v>419268.33720930247</v>
      </c>
      <c r="W33" s="96">
        <f t="shared" si="6"/>
        <v>481.90000000000055</v>
      </c>
      <c r="X33" s="97">
        <f t="shared" si="6"/>
        <v>-1882989.7000000002</v>
      </c>
      <c r="Y33" s="94">
        <f t="shared" si="6"/>
        <v>3197.0350000000035</v>
      </c>
      <c r="Z33" s="95">
        <f t="shared" si="6"/>
        <v>-222476.27188160643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-8.715000443622273</v>
      </c>
      <c r="F34" s="188"/>
      <c r="G34" s="187">
        <f t="shared" ref="G34" si="8">+G23-G30</f>
        <v>-4.4989854678550785</v>
      </c>
      <c r="H34" s="188"/>
      <c r="I34" s="187">
        <f t="shared" ref="I34" si="9">+I23-I30</f>
        <v>-2.5830592899418292</v>
      </c>
      <c r="J34" s="188"/>
      <c r="K34" s="187">
        <f t="shared" ref="K34" si="10">+K23-K30</f>
        <v>-1.5927277138635105</v>
      </c>
      <c r="L34" s="188"/>
      <c r="M34" s="187">
        <f t="shared" ref="M34" si="11">+M23-M30</f>
        <v>-1.7269523095791612</v>
      </c>
      <c r="N34" s="188"/>
      <c r="O34" s="187">
        <f t="shared" ref="O34" si="12">+O23-O30</f>
        <v>-1.110057272370895</v>
      </c>
      <c r="P34" s="188"/>
      <c r="Q34" s="187">
        <f t="shared" ref="Q34" si="13">+Q23-Q30</f>
        <v>1.4035923643466575</v>
      </c>
      <c r="R34" s="188"/>
      <c r="S34" s="187">
        <f t="shared" ref="S34" si="14">+S23-S30</f>
        <v>-27.633111495214948</v>
      </c>
      <c r="T34" s="188"/>
      <c r="U34" s="187">
        <f t="shared" ref="U34" si="15">+U23-U30</f>
        <v>3.9646956223141672</v>
      </c>
      <c r="V34" s="188"/>
      <c r="W34" s="187">
        <f t="shared" ref="W34" si="16">+W23-W30</f>
        <v>0.19854403757624084</v>
      </c>
      <c r="X34" s="188"/>
      <c r="Y34" s="187">
        <f t="shared" ref="Y34" si="17">+Y23-Y30</f>
        <v>-7.6040465385638925</v>
      </c>
      <c r="Z34" s="188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8">E20/E27*100</f>
        <v>85.828343313373253</v>
      </c>
      <c r="F35" s="60">
        <f t="shared" si="18"/>
        <v>66.239390115304161</v>
      </c>
      <c r="G35" s="61">
        <f t="shared" si="18"/>
        <v>89.503148064064547</v>
      </c>
      <c r="H35" s="62">
        <f t="shared" si="18"/>
        <v>87.684762010924089</v>
      </c>
      <c r="I35" s="59">
        <f t="shared" si="18"/>
        <v>107.66459183673469</v>
      </c>
      <c r="J35" s="60">
        <f t="shared" si="18"/>
        <v>90.875572170437934</v>
      </c>
      <c r="K35" s="61">
        <f t="shared" si="18"/>
        <v>115.81740976645436</v>
      </c>
      <c r="L35" s="62">
        <f t="shared" si="18"/>
        <v>102.99721274801041</v>
      </c>
      <c r="M35" s="59">
        <f t="shared" si="18"/>
        <v>81.704750619192694</v>
      </c>
      <c r="N35" s="60">
        <f t="shared" si="18"/>
        <v>96.791266500557896</v>
      </c>
      <c r="O35" s="61">
        <f t="shared" si="18"/>
        <v>98.20617077254245</v>
      </c>
      <c r="P35" s="62">
        <f t="shared" si="18"/>
        <v>95.917630992430659</v>
      </c>
      <c r="Q35" s="59">
        <f t="shared" si="18"/>
        <v>109.82976092333058</v>
      </c>
      <c r="R35" s="60">
        <f t="shared" si="18"/>
        <v>87.627210669479894</v>
      </c>
      <c r="S35" s="61">
        <f t="shared" si="18"/>
        <v>83.299427444894192</v>
      </c>
      <c r="T35" s="62">
        <f t="shared" si="18"/>
        <v>86.000539188599959</v>
      </c>
      <c r="U35" s="59">
        <f t="shared" si="18"/>
        <v>101.42820512820514</v>
      </c>
      <c r="V35" s="60">
        <f t="shared" si="18"/>
        <v>101.27813326062267</v>
      </c>
      <c r="W35" s="61">
        <f t="shared" si="18"/>
        <v>107.79508554025372</v>
      </c>
      <c r="X35" s="62">
        <f t="shared" si="18"/>
        <v>15.559017875097544</v>
      </c>
      <c r="Y35" s="59">
        <f t="shared" si="18"/>
        <v>93.345348183286276</v>
      </c>
      <c r="Z35" s="60">
        <f t="shared" si="18"/>
        <v>78.762965375307843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8"/>
        <v>84.442270058708417</v>
      </c>
      <c r="F36" s="64">
        <f t="shared" si="18"/>
        <v>84.318910119098618</v>
      </c>
      <c r="G36" s="65">
        <f t="shared" si="18"/>
        <v>105.55758487802483</v>
      </c>
      <c r="H36" s="66">
        <f t="shared" si="18"/>
        <v>103.25973892787552</v>
      </c>
      <c r="I36" s="63">
        <f t="shared" si="18"/>
        <v>69.002175820319351</v>
      </c>
      <c r="J36" s="64">
        <f t="shared" si="18"/>
        <v>41.232542918380048</v>
      </c>
      <c r="K36" s="65">
        <f t="shared" si="18"/>
        <v>70.694645441389298</v>
      </c>
      <c r="L36" s="66">
        <f t="shared" si="18"/>
        <v>72.266028309240312</v>
      </c>
      <c r="M36" s="63">
        <f t="shared" si="18"/>
        <v>101.20302549666343</v>
      </c>
      <c r="N36" s="64">
        <f t="shared" si="18"/>
        <v>84.077756815832856</v>
      </c>
      <c r="O36" s="65">
        <f t="shared" si="18"/>
        <v>95.145631067961162</v>
      </c>
      <c r="P36" s="66">
        <f t="shared" si="18"/>
        <v>81.801692562138967</v>
      </c>
      <c r="Q36" s="63">
        <f t="shared" si="18"/>
        <v>99.090890854747144</v>
      </c>
      <c r="R36" s="64">
        <f t="shared" si="18"/>
        <v>79.150951875865587</v>
      </c>
      <c r="S36" s="65">
        <f t="shared" si="18"/>
        <v>75.256390028400119</v>
      </c>
      <c r="T36" s="66">
        <f t="shared" si="18"/>
        <v>78.696957487284081</v>
      </c>
      <c r="U36" s="63">
        <f>W20/U28*100</f>
        <v>141.28560207004898</v>
      </c>
      <c r="V36" s="64">
        <f t="shared" si="18"/>
        <v>62.750543171746308</v>
      </c>
      <c r="W36" s="65">
        <f t="shared" si="18"/>
        <v>100.25107676143898</v>
      </c>
      <c r="X36" s="66">
        <f t="shared" si="18"/>
        <v>98.888498267707263</v>
      </c>
      <c r="Y36" s="63">
        <f t="shared" si="18"/>
        <v>85.403977307503482</v>
      </c>
      <c r="Z36" s="64">
        <f t="shared" si="18"/>
        <v>75.769098323590072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8"/>
        <v>99.815031752882419</v>
      </c>
      <c r="F37" s="68">
        <f t="shared" si="18"/>
        <v>93.170116593841271</v>
      </c>
      <c r="G37" s="69">
        <f t="shared" si="18"/>
        <v>97.364694576421442</v>
      </c>
      <c r="H37" s="70">
        <f t="shared" si="18"/>
        <v>97.081349108940046</v>
      </c>
      <c r="I37" s="67">
        <f t="shared" si="18"/>
        <v>105.63217177050335</v>
      </c>
      <c r="J37" s="68">
        <f t="shared" si="18"/>
        <v>110.76803054233069</v>
      </c>
      <c r="K37" s="69">
        <f t="shared" si="18"/>
        <v>101.86977201902575</v>
      </c>
      <c r="L37" s="70">
        <f t="shared" si="18"/>
        <v>104.92819144077185</v>
      </c>
      <c r="M37" s="67">
        <f t="shared" si="18"/>
        <v>89.099335124500811</v>
      </c>
      <c r="N37" s="68">
        <f t="shared" si="18"/>
        <v>98.219061271825353</v>
      </c>
      <c r="O37" s="69">
        <f t="shared" si="18"/>
        <v>99.77022058823529</v>
      </c>
      <c r="P37" s="70">
        <f t="shared" si="18"/>
        <v>99.25073750526272</v>
      </c>
      <c r="Q37" s="67">
        <f t="shared" si="18"/>
        <v>103.47520757837434</v>
      </c>
      <c r="R37" s="68">
        <f t="shared" si="18"/>
        <v>103.66084256303863</v>
      </c>
      <c r="S37" s="69">
        <f t="shared" si="18"/>
        <v>104.79988184906219</v>
      </c>
      <c r="T37" s="70">
        <f t="shared" si="18"/>
        <v>115.20733181429048</v>
      </c>
      <c r="U37" s="67">
        <f t="shared" si="18"/>
        <v>115.04693973881577</v>
      </c>
      <c r="V37" s="68">
        <f t="shared" si="18"/>
        <v>129.33786665015543</v>
      </c>
      <c r="W37" s="69">
        <f t="shared" si="18"/>
        <v>106.78001232107906</v>
      </c>
      <c r="X37" s="70">
        <f t="shared" si="18"/>
        <v>40.22774275136792</v>
      </c>
      <c r="Y37" s="67">
        <f t="shared" si="18"/>
        <v>102.45761623718957</v>
      </c>
      <c r="Z37" s="68">
        <f t="shared" si="18"/>
        <v>99.29006615341423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42">
        <f>+'(令和7年3月)'!E20</f>
        <v>1002</v>
      </c>
      <c r="F39" s="143">
        <f>+'(令和7年3月)'!F20</f>
        <v>115694</v>
      </c>
      <c r="G39" s="142">
        <f>+'(令和7年3月)'!G20</f>
        <v>1270.7809999999999</v>
      </c>
      <c r="H39" s="143">
        <f>+'(令和7年3月)'!H20</f>
        <v>538260</v>
      </c>
      <c r="I39" s="142">
        <f>+'(令和7年3月)'!I20</f>
        <v>1960</v>
      </c>
      <c r="J39" s="143">
        <f>+'(令和7年3月)'!J20</f>
        <v>1642618.8636363635</v>
      </c>
      <c r="K39" s="142">
        <f>+'(令和7年3月)'!K20</f>
        <v>942</v>
      </c>
      <c r="L39" s="143">
        <f>+'(令和7年3月)'!L20</f>
        <v>2617632</v>
      </c>
      <c r="M39" s="142">
        <f>+'(令和7年3月)'!M20</f>
        <v>7865.08</v>
      </c>
      <c r="N39" s="143">
        <f>+'(令和7年3月)'!N20</f>
        <v>1534175.4</v>
      </c>
      <c r="O39" s="142">
        <f>+'(令和7年3月)'!O20</f>
        <v>4181</v>
      </c>
      <c r="P39" s="143">
        <f>+'(令和7年3月)'!P20</f>
        <v>1383816.5999999999</v>
      </c>
      <c r="Q39" s="142">
        <f>+'(令和7年3月)'!Q20</f>
        <v>24260</v>
      </c>
      <c r="R39" s="143">
        <f>+'(令和7年3月)'!R20</f>
        <v>5625196.4000000004</v>
      </c>
      <c r="S39" s="144">
        <f>+'(令和7年3月)'!S20</f>
        <v>47681</v>
      </c>
      <c r="T39" s="145">
        <f>+'(令和7年3月)'!T20</f>
        <v>9175639.0999999996</v>
      </c>
      <c r="U39" s="142">
        <f>+'(令和7年3月)'!U20</f>
        <v>3900</v>
      </c>
      <c r="V39" s="143">
        <f>+'(令和7年3月)'!V20</f>
        <v>1637871.5441860466</v>
      </c>
      <c r="W39" s="142">
        <f>+'(令和7年3月)'!W20</f>
        <v>5673.1769999999997</v>
      </c>
      <c r="X39" s="143">
        <f>+'(令和7年3月)'!X20</f>
        <v>4607829.4000000004</v>
      </c>
      <c r="Y39" s="146">
        <f>+'(令和7年3月)'!Y20</f>
        <v>98735.038</v>
      </c>
      <c r="Z39" s="147">
        <f>+'(令和7年3月)'!Z20</f>
        <v>28878733.30782241</v>
      </c>
    </row>
    <row r="40" spans="1:38" ht="18.95" customHeight="1" x14ac:dyDescent="0.15">
      <c r="A40" s="22"/>
      <c r="B40" s="195"/>
      <c r="C40" s="22"/>
      <c r="D40" s="82" t="s">
        <v>22</v>
      </c>
      <c r="E40" s="148">
        <f>+'(令和7年3月)'!E21</f>
        <v>1022</v>
      </c>
      <c r="F40" s="149">
        <f>+'(令和7年3月)'!F21</f>
        <v>116710</v>
      </c>
      <c r="G40" s="148">
        <f>+'(令和7年3月)'!G21</f>
        <v>1119.6949999999999</v>
      </c>
      <c r="H40" s="149">
        <f>+'(令和7年3月)'!H21</f>
        <v>477799</v>
      </c>
      <c r="I40" s="148">
        <f>+'(令和7年3月)'!I21</f>
        <v>2849.5</v>
      </c>
      <c r="J40" s="149">
        <f>+'(令和7年3月)'!J21</f>
        <v>3172895.7454545456</v>
      </c>
      <c r="K40" s="148">
        <f>+'(令和7年3月)'!K21</f>
        <v>1382</v>
      </c>
      <c r="L40" s="149">
        <f>+'(令和7年3月)'!L21</f>
        <v>3320188</v>
      </c>
      <c r="M40" s="148">
        <f>+'(令和7年3月)'!M21</f>
        <v>7896.0919999999996</v>
      </c>
      <c r="N40" s="149">
        <f>+'(令和7年3月)'!N21</f>
        <v>1825954.4</v>
      </c>
      <c r="O40" s="148">
        <f>+'(令和7年3月)'!O21</f>
        <v>4326</v>
      </c>
      <c r="P40" s="149">
        <f>+'(令和7年3月)'!P21</f>
        <v>1632743.6</v>
      </c>
      <c r="Q40" s="148">
        <f>+'(令和7年3月)'!Q21</f>
        <v>24925.5</v>
      </c>
      <c r="R40" s="149">
        <f>+'(令和7年3月)'!R21</f>
        <v>5717357.9000000004</v>
      </c>
      <c r="S40" s="144">
        <f>+'(令和7年3月)'!S21</f>
        <v>50704</v>
      </c>
      <c r="T40" s="145">
        <f>+'(令和7年3月)'!T21</f>
        <v>9445308.0999999996</v>
      </c>
      <c r="U40" s="148">
        <f>+'(令和7年3月)'!U21</f>
        <v>4328.3999999999996</v>
      </c>
      <c r="V40" s="149">
        <f>+'(令和7年3月)'!V21</f>
        <v>1975341.2883720931</v>
      </c>
      <c r="W40" s="148">
        <f>+'(令和7年3月)'!W21</f>
        <v>5619.3969999999999</v>
      </c>
      <c r="X40" s="149">
        <f>+'(令和7年3月)'!X21</f>
        <v>2629145.7000000002</v>
      </c>
      <c r="Y40" s="150">
        <f>+'(令和7年3月)'!Y21</f>
        <v>104172.584</v>
      </c>
      <c r="Z40" s="151">
        <f>+'(令和7年3月)'!Z21</f>
        <v>30313443.733826637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48">
        <f>+'(令和7年3月)'!E22</f>
        <v>1621.9</v>
      </c>
      <c r="F41" s="149">
        <f>+'(令和7年3月)'!F22</f>
        <v>318799</v>
      </c>
      <c r="G41" s="148">
        <f>+'(令和7年3月)'!G22</f>
        <v>1689.8989999999999</v>
      </c>
      <c r="H41" s="149">
        <f>+'(令和7年3月)'!H22</f>
        <v>733284</v>
      </c>
      <c r="I41" s="148">
        <f>+'(令和7年3月)'!I22</f>
        <v>2556.9</v>
      </c>
      <c r="J41" s="149">
        <f>+'(令和7年3月)'!J22</f>
        <v>1713160.9181818182</v>
      </c>
      <c r="K41" s="148">
        <f>+'(令和7年3月)'!K22</f>
        <v>6097</v>
      </c>
      <c r="L41" s="149">
        <f>+'(令和7年3月)'!L22</f>
        <v>6020870</v>
      </c>
      <c r="M41" s="148">
        <f>+'(令和7年3月)'!M22</f>
        <v>14356.371999999999</v>
      </c>
      <c r="N41" s="149">
        <f>+'(令和7年3月)'!N22</f>
        <v>2822876.4529999997</v>
      </c>
      <c r="O41" s="148">
        <f>+'(令和7年3月)'!O22</f>
        <v>4352</v>
      </c>
      <c r="P41" s="149">
        <f>+'(令和7年3月)'!P22</f>
        <v>1106127.7</v>
      </c>
      <c r="Q41" s="148">
        <f>+'(令和7年3月)'!Q22</f>
        <v>55990.9</v>
      </c>
      <c r="R41" s="149">
        <f>+'(令和7年3月)'!R22</f>
        <v>11031872.9376</v>
      </c>
      <c r="S41" s="144">
        <f>+'(令和7年3月)'!S22</f>
        <v>32500.799999999999</v>
      </c>
      <c r="T41" s="145">
        <f>+'(令和7年3月)'!T22</f>
        <v>3011238.3</v>
      </c>
      <c r="U41" s="148">
        <f>+'(令和7年3月)'!U22</f>
        <v>3813.4</v>
      </c>
      <c r="V41" s="149">
        <f>+'(令和7年3月)'!V22</f>
        <v>1429103.0162790697</v>
      </c>
      <c r="W41" s="148">
        <f>+'(令和7年3月)'!W22</f>
        <v>7107.6566999999995</v>
      </c>
      <c r="X41" s="149">
        <f>+'(令和7年3月)'!X22</f>
        <v>3150273.7</v>
      </c>
      <c r="Y41" s="150">
        <f>+'(令和7年3月)'!Y22</f>
        <v>130086.82769999999</v>
      </c>
      <c r="Z41" s="151">
        <f>+'(令和7年3月)'!Z22</f>
        <v>31337606.025060888</v>
      </c>
    </row>
    <row r="42" spans="1:38" ht="18.95" customHeight="1" thickBot="1" x14ac:dyDescent="0.2">
      <c r="A42" s="22"/>
      <c r="B42" s="195"/>
      <c r="C42" s="22"/>
      <c r="D42" s="89" t="s">
        <v>44</v>
      </c>
      <c r="E42" s="192">
        <f>+'(令和7年3月)'!E23</f>
        <v>61.880885410297168</v>
      </c>
      <c r="F42" s="193">
        <f>+'(令和5年12月)'!F23</f>
        <v>0</v>
      </c>
      <c r="G42" s="192">
        <f>+'(令和7年3月)'!G23</f>
        <v>74.038068431002813</v>
      </c>
      <c r="H42" s="193">
        <f>+'(令和5年12月)'!H23</f>
        <v>0</v>
      </c>
      <c r="I42" s="192">
        <f>+'(令和7年3月)'!I23</f>
        <v>80.114270484566816</v>
      </c>
      <c r="J42" s="193">
        <f>+'(令和5年12月)'!J23</f>
        <v>0</v>
      </c>
      <c r="K42" s="192">
        <f>+'(令和7年3月)'!K23</f>
        <v>18.39480766186481</v>
      </c>
      <c r="L42" s="193">
        <f>+'(令和5年12月)'!L23</f>
        <v>0</v>
      </c>
      <c r="M42" s="192">
        <f>+'(令和7年3月)'!M23</f>
        <v>54.833376681878306</v>
      </c>
      <c r="N42" s="193">
        <f>+'(令和5年12月)'!N23</f>
        <v>0</v>
      </c>
      <c r="O42" s="192">
        <f>+'(令和7年3月)'!O23</f>
        <v>95.681025756382851</v>
      </c>
      <c r="P42" s="193">
        <f>+'(令和5年12月)'!P23</f>
        <v>0</v>
      </c>
      <c r="Q42" s="192">
        <f>+'(令和7年3月)'!Q23</f>
        <v>43.663274663485055</v>
      </c>
      <c r="R42" s="193">
        <f>+'(令和5年12月)'!R23</f>
        <v>0</v>
      </c>
      <c r="S42" s="192">
        <f>+'(令和7年3月)'!S23</f>
        <v>144.63150095700672</v>
      </c>
      <c r="T42" s="193">
        <f>+'(令和5年12月)'!T23</f>
        <v>0</v>
      </c>
      <c r="U42" s="192">
        <f>+'(令和7年3月)'!U23</f>
        <v>118.84468417916376</v>
      </c>
      <c r="V42" s="193">
        <f>+'(令和5年12月)'!V23</f>
        <v>0</v>
      </c>
      <c r="W42" s="192">
        <f>+'(令和7年3月)'!W23</f>
        <v>79.741181135088127</v>
      </c>
      <c r="X42" s="193">
        <f>+'(令和5年12月)'!X23</f>
        <v>0</v>
      </c>
      <c r="Y42" s="192">
        <f>+'(令和7年3月)'!Y23</f>
        <v>76.378629892885414</v>
      </c>
      <c r="Z42" s="193">
        <f>+'(令和5年12月)'!Z23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9">E20-E39</f>
        <v>-142</v>
      </c>
      <c r="F43" s="93">
        <f t="shared" si="19"/>
        <v>-39059</v>
      </c>
      <c r="G43" s="90">
        <f t="shared" si="19"/>
        <v>-133.39199999999983</v>
      </c>
      <c r="H43" s="91">
        <f t="shared" si="19"/>
        <v>-66288</v>
      </c>
      <c r="I43" s="92">
        <f t="shared" si="19"/>
        <v>150.22600000000011</v>
      </c>
      <c r="J43" s="93">
        <f t="shared" si="19"/>
        <v>-149879.57272727252</v>
      </c>
      <c r="K43" s="90">
        <f t="shared" si="19"/>
        <v>149</v>
      </c>
      <c r="L43" s="91">
        <f t="shared" si="19"/>
        <v>78456</v>
      </c>
      <c r="M43" s="92">
        <f t="shared" si="19"/>
        <v>-1438.9359999999997</v>
      </c>
      <c r="N43" s="93">
        <f t="shared" si="19"/>
        <v>-49227.59999999986</v>
      </c>
      <c r="O43" s="90">
        <f t="shared" si="19"/>
        <v>-75</v>
      </c>
      <c r="P43" s="91">
        <f t="shared" si="19"/>
        <v>-56492.499999999767</v>
      </c>
      <c r="Q43" s="92">
        <f t="shared" si="19"/>
        <v>2384.7000000000007</v>
      </c>
      <c r="R43" s="93">
        <f t="shared" si="19"/>
        <v>-695993.70000000112</v>
      </c>
      <c r="S43" s="90">
        <f t="shared" si="19"/>
        <v>-7963</v>
      </c>
      <c r="T43" s="91">
        <f t="shared" si="19"/>
        <v>-1284540</v>
      </c>
      <c r="U43" s="92">
        <f t="shared" si="19"/>
        <v>55.700000000000273</v>
      </c>
      <c r="V43" s="93">
        <f t="shared" si="19"/>
        <v>20934.180972515838</v>
      </c>
      <c r="W43" s="90">
        <f t="shared" si="19"/>
        <v>442.22900000000027</v>
      </c>
      <c r="X43" s="91">
        <f t="shared" si="19"/>
        <v>-3890896.4000000004</v>
      </c>
      <c r="Y43" s="90">
        <f t="shared" si="19"/>
        <v>-6570.4729999999836</v>
      </c>
      <c r="Z43" s="91">
        <f t="shared" si="19"/>
        <v>-6132986.5917547531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9"/>
        <v>-159</v>
      </c>
      <c r="F44" s="97">
        <f t="shared" si="19"/>
        <v>-18301.399999999994</v>
      </c>
      <c r="G44" s="94">
        <f t="shared" si="19"/>
        <v>62.228000000000065</v>
      </c>
      <c r="H44" s="95">
        <f t="shared" si="19"/>
        <v>15575</v>
      </c>
      <c r="I44" s="96">
        <f t="shared" si="19"/>
        <v>-883.2829999999999</v>
      </c>
      <c r="J44" s="97">
        <f t="shared" si="19"/>
        <v>-1864630.1454545455</v>
      </c>
      <c r="K44" s="94">
        <f t="shared" si="19"/>
        <v>-405</v>
      </c>
      <c r="L44" s="95">
        <f t="shared" si="19"/>
        <v>-920820</v>
      </c>
      <c r="M44" s="96">
        <f t="shared" si="19"/>
        <v>94.992000000000189</v>
      </c>
      <c r="N44" s="97">
        <f t="shared" si="19"/>
        <v>-290732.89999999991</v>
      </c>
      <c r="O44" s="94">
        <f t="shared" si="19"/>
        <v>-210</v>
      </c>
      <c r="P44" s="95">
        <f t="shared" si="19"/>
        <v>-297131.70000000019</v>
      </c>
      <c r="Q44" s="96">
        <f t="shared" si="19"/>
        <v>-226.59999999999854</v>
      </c>
      <c r="R44" s="97">
        <f t="shared" si="19"/>
        <v>-1192014.7000000002</v>
      </c>
      <c r="S44" s="94">
        <f t="shared" si="19"/>
        <v>-12546</v>
      </c>
      <c r="T44" s="95">
        <f t="shared" si="19"/>
        <v>-2012138</v>
      </c>
      <c r="U44" s="96">
        <f>W20-U40</f>
        <v>1787.0060000000003</v>
      </c>
      <c r="V44" s="97">
        <f t="shared" si="19"/>
        <v>-735803.90042283316</v>
      </c>
      <c r="W44" s="94">
        <f t="shared" si="19"/>
        <v>14.108999999999469</v>
      </c>
      <c r="X44" s="95">
        <f t="shared" si="19"/>
        <v>-29223</v>
      </c>
      <c r="Y44" s="94">
        <f t="shared" si="19"/>
        <v>-15205.054000000004</v>
      </c>
      <c r="Z44" s="95">
        <f t="shared" si="19"/>
        <v>-7345220.7458773777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9"/>
        <v>-3</v>
      </c>
      <c r="F45" s="97">
        <f t="shared" si="19"/>
        <v>-21773.599999999977</v>
      </c>
      <c r="G45" s="94">
        <f t="shared" si="19"/>
        <v>-44.533999999999878</v>
      </c>
      <c r="H45" s="95">
        <f t="shared" si="19"/>
        <v>-21402</v>
      </c>
      <c r="I45" s="96">
        <f t="shared" si="19"/>
        <v>144.00900000000001</v>
      </c>
      <c r="J45" s="97">
        <f t="shared" si="19"/>
        <v>184473.69090909092</v>
      </c>
      <c r="K45" s="94">
        <f t="shared" si="19"/>
        <v>114</v>
      </c>
      <c r="L45" s="95">
        <f t="shared" si="19"/>
        <v>296720</v>
      </c>
      <c r="M45" s="96">
        <f t="shared" si="19"/>
        <v>-1564.9400000000005</v>
      </c>
      <c r="N45" s="97">
        <f t="shared" si="19"/>
        <v>-50273.699999999721</v>
      </c>
      <c r="O45" s="94">
        <f t="shared" si="19"/>
        <v>-10</v>
      </c>
      <c r="P45" s="95">
        <f t="shared" si="19"/>
        <v>-8287.8000000000466</v>
      </c>
      <c r="Q45" s="96">
        <f t="shared" si="19"/>
        <v>1945.8000000000029</v>
      </c>
      <c r="R45" s="97">
        <f t="shared" si="19"/>
        <v>403859.5</v>
      </c>
      <c r="S45" s="94">
        <f t="shared" si="19"/>
        <v>1560.0000000000036</v>
      </c>
      <c r="T45" s="95">
        <f t="shared" si="19"/>
        <v>457929</v>
      </c>
      <c r="U45" s="96">
        <f t="shared" si="19"/>
        <v>573.80000000000064</v>
      </c>
      <c r="V45" s="97">
        <f t="shared" si="19"/>
        <v>419268.33720930247</v>
      </c>
      <c r="W45" s="94">
        <f t="shared" si="19"/>
        <v>481.90000000000055</v>
      </c>
      <c r="X45" s="95">
        <f t="shared" si="19"/>
        <v>-1882989.7000000002</v>
      </c>
      <c r="Y45" s="94">
        <f t="shared" si="19"/>
        <v>3197.0350000000035</v>
      </c>
      <c r="Z45" s="95">
        <f t="shared" si="19"/>
        <v>-222476.27188160643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-8.715000443622273</v>
      </c>
      <c r="F46" s="193"/>
      <c r="G46" s="192">
        <f>G23-G42</f>
        <v>-4.4989854678550785</v>
      </c>
      <c r="H46" s="193"/>
      <c r="I46" s="192">
        <f>I23-I42</f>
        <v>-2.5830592899418292</v>
      </c>
      <c r="J46" s="193"/>
      <c r="K46" s="192">
        <f>K23-K42</f>
        <v>-1.5927277138635105</v>
      </c>
      <c r="L46" s="193"/>
      <c r="M46" s="192">
        <f>M23-M42</f>
        <v>-1.7269523095791612</v>
      </c>
      <c r="N46" s="193"/>
      <c r="O46" s="192">
        <f t="shared" si="19"/>
        <v>-1.110057272370895</v>
      </c>
      <c r="P46" s="193"/>
      <c r="Q46" s="192">
        <f t="shared" si="19"/>
        <v>1.4035923643466575</v>
      </c>
      <c r="R46" s="193"/>
      <c r="S46" s="192">
        <f t="shared" si="19"/>
        <v>-27.633111495214948</v>
      </c>
      <c r="T46" s="193"/>
      <c r="U46" s="192">
        <f t="shared" si="19"/>
        <v>3.9646956223141672</v>
      </c>
      <c r="V46" s="193"/>
      <c r="W46" s="192">
        <f t="shared" si="19"/>
        <v>0.19854403757624084</v>
      </c>
      <c r="X46" s="193"/>
      <c r="Y46" s="192">
        <f t="shared" si="19"/>
        <v>-7.6040465385638925</v>
      </c>
      <c r="Z46" s="193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20">E20/E39*100</f>
        <v>85.828343313373253</v>
      </c>
      <c r="F47" s="72">
        <f t="shared" si="20"/>
        <v>66.239390115304161</v>
      </c>
      <c r="G47" s="71">
        <f t="shared" si="20"/>
        <v>89.503148064064547</v>
      </c>
      <c r="H47" s="73">
        <f t="shared" si="20"/>
        <v>87.684762010924089</v>
      </c>
      <c r="I47" s="74">
        <f t="shared" si="20"/>
        <v>107.66459183673469</v>
      </c>
      <c r="J47" s="72">
        <f t="shared" si="20"/>
        <v>90.875572170437934</v>
      </c>
      <c r="K47" s="71">
        <f t="shared" si="20"/>
        <v>115.81740976645436</v>
      </c>
      <c r="L47" s="73">
        <f t="shared" si="20"/>
        <v>102.99721274801041</v>
      </c>
      <c r="M47" s="74">
        <f t="shared" si="20"/>
        <v>81.704750619192694</v>
      </c>
      <c r="N47" s="72">
        <f t="shared" si="20"/>
        <v>96.791266500557896</v>
      </c>
      <c r="O47" s="71">
        <f t="shared" si="20"/>
        <v>98.20617077254245</v>
      </c>
      <c r="P47" s="73">
        <f t="shared" si="20"/>
        <v>95.917630992430659</v>
      </c>
      <c r="Q47" s="74">
        <f t="shared" si="20"/>
        <v>109.82976092333058</v>
      </c>
      <c r="R47" s="72">
        <f t="shared" si="20"/>
        <v>87.627210669479894</v>
      </c>
      <c r="S47" s="71">
        <f t="shared" si="20"/>
        <v>83.299427444894192</v>
      </c>
      <c r="T47" s="73">
        <f t="shared" si="20"/>
        <v>86.000539188599959</v>
      </c>
      <c r="U47" s="74">
        <f t="shared" si="20"/>
        <v>101.42820512820514</v>
      </c>
      <c r="V47" s="72">
        <f t="shared" si="20"/>
        <v>101.27813326062267</v>
      </c>
      <c r="W47" s="71">
        <f t="shared" si="20"/>
        <v>107.79508554025372</v>
      </c>
      <c r="X47" s="73">
        <f t="shared" si="20"/>
        <v>15.559017875097544</v>
      </c>
      <c r="Y47" s="71">
        <f t="shared" si="20"/>
        <v>93.345348183286276</v>
      </c>
      <c r="Z47" s="73">
        <f t="shared" si="20"/>
        <v>78.762965375307843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20"/>
        <v>84.442270058708417</v>
      </c>
      <c r="F48" s="66">
        <f t="shared" si="20"/>
        <v>84.318910119098618</v>
      </c>
      <c r="G48" s="63">
        <f t="shared" si="20"/>
        <v>105.55758487802483</v>
      </c>
      <c r="H48" s="64">
        <f t="shared" si="20"/>
        <v>103.25973892787552</v>
      </c>
      <c r="I48" s="65">
        <f t="shared" si="20"/>
        <v>69.002175820319351</v>
      </c>
      <c r="J48" s="66">
        <f t="shared" si="20"/>
        <v>41.232542918380048</v>
      </c>
      <c r="K48" s="63">
        <f t="shared" si="20"/>
        <v>70.694645441389298</v>
      </c>
      <c r="L48" s="64">
        <f t="shared" si="20"/>
        <v>72.266028309240312</v>
      </c>
      <c r="M48" s="65">
        <f t="shared" si="20"/>
        <v>101.20302549666343</v>
      </c>
      <c r="N48" s="66">
        <f t="shared" si="20"/>
        <v>84.077756815832856</v>
      </c>
      <c r="O48" s="63">
        <f t="shared" si="20"/>
        <v>95.145631067961162</v>
      </c>
      <c r="P48" s="64">
        <f t="shared" si="20"/>
        <v>81.801692562138967</v>
      </c>
      <c r="Q48" s="65">
        <f t="shared" si="20"/>
        <v>99.090890854747144</v>
      </c>
      <c r="R48" s="66">
        <f t="shared" si="20"/>
        <v>79.150951875865587</v>
      </c>
      <c r="S48" s="63">
        <f t="shared" si="20"/>
        <v>75.256390028400119</v>
      </c>
      <c r="T48" s="64">
        <f t="shared" si="20"/>
        <v>78.696957487284081</v>
      </c>
      <c r="U48" s="65">
        <f>W20/U40*100</f>
        <v>141.28560207004898</v>
      </c>
      <c r="V48" s="66">
        <f t="shared" si="20"/>
        <v>62.750543171746308</v>
      </c>
      <c r="W48" s="63">
        <f t="shared" si="20"/>
        <v>100.25107676143898</v>
      </c>
      <c r="X48" s="64">
        <f t="shared" si="20"/>
        <v>98.888498267707263</v>
      </c>
      <c r="Y48" s="63">
        <f t="shared" si="20"/>
        <v>85.403977307503482</v>
      </c>
      <c r="Z48" s="64">
        <f t="shared" si="20"/>
        <v>75.769098323590072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20"/>
        <v>99.815031752882419</v>
      </c>
      <c r="F49" s="70">
        <f t="shared" si="20"/>
        <v>93.170116593841271</v>
      </c>
      <c r="G49" s="67">
        <f t="shared" si="20"/>
        <v>97.364694576421442</v>
      </c>
      <c r="H49" s="68">
        <f t="shared" si="20"/>
        <v>97.081349108940046</v>
      </c>
      <c r="I49" s="69">
        <f t="shared" si="20"/>
        <v>105.63217177050335</v>
      </c>
      <c r="J49" s="70">
        <f t="shared" si="20"/>
        <v>110.76803054233069</v>
      </c>
      <c r="K49" s="67">
        <f t="shared" si="20"/>
        <v>101.86977201902575</v>
      </c>
      <c r="L49" s="68">
        <f t="shared" si="20"/>
        <v>104.92819144077185</v>
      </c>
      <c r="M49" s="69">
        <f t="shared" si="20"/>
        <v>89.099335124500811</v>
      </c>
      <c r="N49" s="70">
        <f t="shared" si="20"/>
        <v>98.219061271825353</v>
      </c>
      <c r="O49" s="67">
        <f t="shared" si="20"/>
        <v>99.77022058823529</v>
      </c>
      <c r="P49" s="68">
        <f t="shared" si="20"/>
        <v>99.25073750526272</v>
      </c>
      <c r="Q49" s="69">
        <f t="shared" si="20"/>
        <v>103.47520757837434</v>
      </c>
      <c r="R49" s="70">
        <f t="shared" si="20"/>
        <v>103.66084256303863</v>
      </c>
      <c r="S49" s="67">
        <f t="shared" si="20"/>
        <v>104.79988184906219</v>
      </c>
      <c r="T49" s="68">
        <f t="shared" si="20"/>
        <v>115.20733181429048</v>
      </c>
      <c r="U49" s="69">
        <f t="shared" si="20"/>
        <v>115.04693973881577</v>
      </c>
      <c r="V49" s="70">
        <f t="shared" si="20"/>
        <v>129.33786665015543</v>
      </c>
      <c r="W49" s="67">
        <f t="shared" si="20"/>
        <v>106.78001232107906</v>
      </c>
      <c r="X49" s="68">
        <f t="shared" si="20"/>
        <v>40.22774275136792</v>
      </c>
      <c r="Y49" s="67">
        <f t="shared" si="20"/>
        <v>102.45761623718957</v>
      </c>
      <c r="Z49" s="68">
        <f t="shared" si="20"/>
        <v>99.29006615341423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100">
    <mergeCell ref="AK3:AN3"/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U34:V34"/>
    <mergeCell ref="W34:X34"/>
    <mergeCell ref="Y30:Z30"/>
    <mergeCell ref="Y24:Z24"/>
    <mergeCell ref="AD3:AG3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U23:V23"/>
    <mergeCell ref="W23:X23"/>
    <mergeCell ref="Y23:Z23"/>
    <mergeCell ref="O24:P24"/>
    <mergeCell ref="Q24:R24"/>
    <mergeCell ref="S24:T24"/>
    <mergeCell ref="U24:V24"/>
    <mergeCell ref="W24:X24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Q23:R23"/>
    <mergeCell ref="S23:T23"/>
    <mergeCell ref="K3:L3"/>
    <mergeCell ref="U3:V3"/>
    <mergeCell ref="W3:X3"/>
    <mergeCell ref="Q2:R2"/>
    <mergeCell ref="S2:T2"/>
    <mergeCell ref="U2:V2"/>
    <mergeCell ref="W2:X2"/>
    <mergeCell ref="AF18:AG18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9F40A-4F05-4E15-B40A-8D600DD49FF3}">
  <dimension ref="A1:AO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G42" sqref="G42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28" width="9" style="88"/>
    <col min="29" max="29" width="17.375" style="88" customWidth="1"/>
    <col min="30" max="31" width="9.25" style="88" bestFit="1" customWidth="1"/>
    <col min="32" max="32" width="9.875" style="88" bestFit="1" customWidth="1"/>
    <col min="33" max="33" width="12.5" style="88" bestFit="1" customWidth="1"/>
    <col min="34" max="34" width="12.375" style="88" customWidth="1"/>
    <col min="35" max="39" width="9" style="88"/>
    <col min="40" max="41" width="11.75" style="88" customWidth="1"/>
    <col min="42" max="16384" width="9" style="88"/>
  </cols>
  <sheetData>
    <row r="1" spans="1:41" ht="29.25" thickBot="1" x14ac:dyDescent="0.35">
      <c r="A1" s="158" t="s">
        <v>97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41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41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  <c r="AD3" s="157" t="s">
        <v>98</v>
      </c>
      <c r="AE3" s="157"/>
      <c r="AF3" s="157"/>
      <c r="AG3" s="157"/>
      <c r="AK3" s="157" t="s">
        <v>115</v>
      </c>
      <c r="AL3" s="157"/>
      <c r="AM3" s="157"/>
      <c r="AN3" s="157"/>
    </row>
    <row r="4" spans="1:41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  <c r="AD4" s="88" t="s">
        <v>109</v>
      </c>
      <c r="AE4" s="88" t="s">
        <v>110</v>
      </c>
      <c r="AF4" s="88" t="s">
        <v>111</v>
      </c>
      <c r="AG4" s="88" t="s">
        <v>112</v>
      </c>
      <c r="AH4" s="88" t="s">
        <v>113</v>
      </c>
      <c r="AK4" s="88" t="s">
        <v>109</v>
      </c>
      <c r="AL4" s="88" t="s">
        <v>110</v>
      </c>
      <c r="AM4" s="88" t="s">
        <v>111</v>
      </c>
      <c r="AN4" s="88" t="s">
        <v>112</v>
      </c>
      <c r="AO4" s="88" t="s">
        <v>113</v>
      </c>
    </row>
    <row r="5" spans="1:41" ht="18.95" customHeight="1" x14ac:dyDescent="0.15">
      <c r="A5" s="4"/>
      <c r="B5" s="12"/>
      <c r="C5" s="2" t="s">
        <v>20</v>
      </c>
      <c r="D5" s="85" t="s">
        <v>21</v>
      </c>
      <c r="E5" s="13">
        <v>858</v>
      </c>
      <c r="F5" s="14">
        <v>65785</v>
      </c>
      <c r="G5" s="15">
        <v>30</v>
      </c>
      <c r="H5" s="16">
        <v>5440</v>
      </c>
      <c r="I5" s="13">
        <v>1377</v>
      </c>
      <c r="J5" s="14">
        <v>884431</v>
      </c>
      <c r="K5" s="17">
        <v>912</v>
      </c>
      <c r="L5" s="18">
        <v>2592632</v>
      </c>
      <c r="M5" s="13">
        <v>871</v>
      </c>
      <c r="N5" s="75">
        <v>220283</v>
      </c>
      <c r="O5" s="19">
        <v>877</v>
      </c>
      <c r="P5" s="18">
        <v>36518</v>
      </c>
      <c r="Q5" s="13">
        <v>12331</v>
      </c>
      <c r="R5" s="14">
        <v>1960125</v>
      </c>
      <c r="S5" s="19">
        <v>20206</v>
      </c>
      <c r="T5" s="18">
        <v>5869927</v>
      </c>
      <c r="U5" s="13">
        <v>3587</v>
      </c>
      <c r="V5" s="14">
        <v>1599166</v>
      </c>
      <c r="W5" s="13">
        <v>525</v>
      </c>
      <c r="X5" s="18">
        <v>103569</v>
      </c>
      <c r="Y5" s="20">
        <f t="shared" ref="Y5:Z18" si="0">+W5+U5+S5+Q5+O5+M5+K5+I5+G5+E5</f>
        <v>41574</v>
      </c>
      <c r="Z5" s="21">
        <f t="shared" si="0"/>
        <v>13337876</v>
      </c>
      <c r="AC5" s="88" t="s">
        <v>99</v>
      </c>
      <c r="AD5" s="3">
        <f>+'(令和6年4月)'!E20+'(令和6年5月)'!E20+'(令和6年6月)'!E20+'(令和6年7月)'!E20+'(令和6年8月)'!E20+'(令和6年9月)'!E20+'(令和6年10月)'!E20+'(令和6年11月)'!E20+'(令和6年12月)'!E20+'(令和7年1月)'!E20+'(令和7年2月)'!E20+'(令和7年3月)'!E20</f>
        <v>11355</v>
      </c>
      <c r="AE5" s="3">
        <f>+'(令和6年4月)'!E21+'(令和6年5月)'!E21+'(令和6年6月)'!E21+'(令和6年7月)'!E21+'(令和6年8月)'!E21+'(令和6年9月)'!E21+'(令和6年10月)'!E21+'(令和6年11月)'!E21+'(令和6年12月)'!E21+'(令和7年1月)'!E21+'(令和7年2月)'!E21+'(令和7年3月)'!E21</f>
        <v>11496.008</v>
      </c>
      <c r="AG5" s="3">
        <f>+'(令和6年4月)'!F22+'(令和6年5月)'!F22+'(令和6年6月)'!F22+'(令和6年7月)'!F22+'(令和6年8月)'!F22+'(令和6年9月)'!F22+'(令和6年10月)'!F22+'(令和6年11月)'!F22+'(令和6年12月)'!F22+'(令和7年1月)'!F22+'(令和7年2月)'!F22+'(令和7年3月)'!F22</f>
        <v>3832929.5999999996</v>
      </c>
      <c r="AH5" s="155">
        <f t="shared" ref="AH5:AH14" si="1">+AG5/12</f>
        <v>319410.8</v>
      </c>
      <c r="AJ5" s="88" t="s">
        <v>99</v>
      </c>
      <c r="AK5" s="88">
        <v>11355</v>
      </c>
      <c r="AL5" s="88">
        <v>11496.008</v>
      </c>
      <c r="AN5" s="88">
        <v>3832929.5999999996</v>
      </c>
      <c r="AO5" s="88">
        <v>319410.8</v>
      </c>
    </row>
    <row r="6" spans="1:41" ht="18.95" customHeight="1" x14ac:dyDescent="0.15">
      <c r="A6" s="7"/>
      <c r="B6" s="22"/>
      <c r="C6" s="83"/>
      <c r="D6" s="81" t="s">
        <v>22</v>
      </c>
      <c r="E6" s="23">
        <v>808</v>
      </c>
      <c r="F6" s="24">
        <v>62301</v>
      </c>
      <c r="G6" s="25">
        <v>30</v>
      </c>
      <c r="H6" s="26">
        <v>5440</v>
      </c>
      <c r="I6" s="27">
        <v>2156</v>
      </c>
      <c r="J6" s="21">
        <v>2458874</v>
      </c>
      <c r="K6" s="25">
        <v>1341</v>
      </c>
      <c r="L6" s="26">
        <v>3288393</v>
      </c>
      <c r="M6" s="27">
        <v>924</v>
      </c>
      <c r="N6" s="76">
        <v>217602</v>
      </c>
      <c r="O6" s="25">
        <v>1004</v>
      </c>
      <c r="P6" s="26">
        <v>275349</v>
      </c>
      <c r="Q6" s="27">
        <v>13014</v>
      </c>
      <c r="R6" s="21">
        <v>2061423</v>
      </c>
      <c r="S6" s="25">
        <v>20629</v>
      </c>
      <c r="T6" s="26">
        <v>5973300</v>
      </c>
      <c r="U6" s="27">
        <v>3980</v>
      </c>
      <c r="V6" s="21">
        <v>1927474</v>
      </c>
      <c r="W6" s="27">
        <v>593</v>
      </c>
      <c r="X6" s="26">
        <v>117822</v>
      </c>
      <c r="Y6" s="20">
        <f t="shared" si="0"/>
        <v>44479</v>
      </c>
      <c r="Z6" s="21">
        <f t="shared" si="0"/>
        <v>16387978</v>
      </c>
      <c r="AC6" s="88" t="s">
        <v>100</v>
      </c>
      <c r="AD6" s="3">
        <f>+'(令和6年4月)'!G20+'(令和6年5月)'!G20+'(令和6年6月)'!G20+'(令和6年7月)'!G20+'(令和6年8月)'!G20+'(令和6年9月)'!G20+'(令和6年10月)'!G20+'(令和6年11月)'!G20+'(令和6年12月)'!G20+'(令和7年1月)'!G20+'(令和7年2月)'!G20+'(令和7年3月)'!G20</f>
        <v>13176.763999999999</v>
      </c>
      <c r="AE6" s="3">
        <f>+'(令和6年4月)'!G21+'(令和6年5月)'!G21+'(令和6年6月)'!G21+'(令和6年7月)'!G21+'(令和6年8月)'!G21+'(令和6年9月)'!G21+'(令和6年10月)'!G21+'(令和6年11月)'!G21+'(令和6年12月)'!G21+'(令和7年1月)'!G21+'(令和7年2月)'!G21+'(令和7年3月)'!G21</f>
        <v>13004.784</v>
      </c>
      <c r="AG6" s="3">
        <f>+'(令和6年4月)'!H22+'(令和6年5月)'!H22+'(令和6年6月)'!H22+'(令和6年7月)'!H22+'(令和6年8月)'!H22+'(令和6年9月)'!H22+'(令和6年10月)'!H22+'(令和6年11月)'!H22+'(令和6年12月)'!H22+'(令和7年1月)'!H22+'(令和7年2月)'!H22+'(令和7年3月)'!H22</f>
        <v>8578503</v>
      </c>
      <c r="AH6" s="155">
        <f t="shared" si="1"/>
        <v>714875.25</v>
      </c>
      <c r="AJ6" s="88" t="s">
        <v>100</v>
      </c>
      <c r="AK6" s="88">
        <v>13176.763999999999</v>
      </c>
      <c r="AL6" s="88">
        <v>13004.784</v>
      </c>
      <c r="AN6" s="88">
        <v>8578503</v>
      </c>
      <c r="AO6" s="88">
        <v>714875.25</v>
      </c>
    </row>
    <row r="7" spans="1:41" ht="18.95" customHeight="1" thickBot="1" x14ac:dyDescent="0.2">
      <c r="A7" s="7" t="s">
        <v>23</v>
      </c>
      <c r="B7" s="22"/>
      <c r="C7" s="84"/>
      <c r="D7" s="28" t="s">
        <v>24</v>
      </c>
      <c r="E7" s="23">
        <v>1398.9</v>
      </c>
      <c r="F7" s="36">
        <v>263351</v>
      </c>
      <c r="G7" s="29">
        <v>151</v>
      </c>
      <c r="H7" s="30">
        <v>74178</v>
      </c>
      <c r="I7" s="31">
        <v>1239</v>
      </c>
      <c r="J7" s="32">
        <v>859471</v>
      </c>
      <c r="K7" s="77">
        <v>6018</v>
      </c>
      <c r="L7" s="30">
        <v>5962570</v>
      </c>
      <c r="M7" s="23">
        <v>2578.3000000000002</v>
      </c>
      <c r="N7" s="24">
        <v>472604.25</v>
      </c>
      <c r="O7" s="33">
        <v>2779</v>
      </c>
      <c r="P7" s="34">
        <v>476979</v>
      </c>
      <c r="Q7" s="23">
        <v>29246.400000000001</v>
      </c>
      <c r="R7" s="24">
        <v>4737794</v>
      </c>
      <c r="S7" s="33">
        <v>28826.2</v>
      </c>
      <c r="T7" s="34">
        <v>2347044</v>
      </c>
      <c r="U7" s="23">
        <v>2648</v>
      </c>
      <c r="V7" s="24">
        <v>1265058.5</v>
      </c>
      <c r="W7" s="23">
        <v>1765.1999999999998</v>
      </c>
      <c r="X7" s="34">
        <v>413726</v>
      </c>
      <c r="Y7" s="31">
        <f t="shared" si="0"/>
        <v>76650</v>
      </c>
      <c r="Z7" s="24">
        <f>+X7+V7+T7+R7+P7+N7+L7+J7+H7+F7</f>
        <v>16872775.75</v>
      </c>
      <c r="AC7" s="88" t="s">
        <v>101</v>
      </c>
      <c r="AD7" s="3">
        <f>+'(令和6年4月)'!I20+'(令和6年5月)'!I20+'(令和6年6月)'!I20+'(令和6年7月)'!I20+'(令和6年8月)'!I20+'(令和6年9月)'!I20+'(令和6年10月)'!I20+'(令和6年11月)'!I20+'(令和6年12月)'!I20+'(令和7年1月)'!I20+'(令和7年2月)'!I20+'(令和7年3月)'!I20</f>
        <v>21614.600000000002</v>
      </c>
      <c r="AE7" s="3">
        <f>+'(令和6年4月)'!I21+'(令和6年5月)'!I21+'(令和6年6月)'!I21+'(令和6年7月)'!I21+'(令和6年8月)'!I21+'(令和6年9月)'!I21+'(令和6年10月)'!I21+'(令和6年11月)'!I21+'(令和6年12月)'!I21+'(令和7年1月)'!I21+'(令和7年2月)'!I21+'(令和7年3月)'!I21</f>
        <v>22501.699999999997</v>
      </c>
      <c r="AG7" s="3">
        <f>+'(令和6年4月)'!J22+'(令和6年5月)'!J22+'(令和6年6月)'!J22+'(令和6年7月)'!J22+'(令和6年8月)'!J22+'(令和6年9月)'!J22+'(令和6年10月)'!J22+'(令和6年11月)'!J22+'(令和6年12月)'!J22+'(令和7年1月)'!J22+'(令和7年2月)'!J22+'(令和7年3月)'!J22</f>
        <v>35103433.163636364</v>
      </c>
      <c r="AH7" s="155">
        <f t="shared" si="1"/>
        <v>2925286.0969696972</v>
      </c>
      <c r="AJ7" s="88" t="s">
        <v>101</v>
      </c>
      <c r="AK7" s="88">
        <v>21614.600000000002</v>
      </c>
      <c r="AL7" s="88">
        <v>22501.699999999997</v>
      </c>
      <c r="AN7" s="88">
        <v>35103433.163636364</v>
      </c>
      <c r="AO7" s="88">
        <v>2925286.0969696972</v>
      </c>
    </row>
    <row r="8" spans="1:41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47809</v>
      </c>
      <c r="G8" s="15">
        <v>169.78100000000001</v>
      </c>
      <c r="H8" s="16">
        <v>105600</v>
      </c>
      <c r="I8" s="13">
        <v>364</v>
      </c>
      <c r="J8" s="14">
        <v>596569.0636363636</v>
      </c>
      <c r="K8" s="17">
        <v>0</v>
      </c>
      <c r="L8" s="18">
        <v>0</v>
      </c>
      <c r="M8" s="13">
        <v>4837</v>
      </c>
      <c r="N8" s="75">
        <v>972902.40000000002</v>
      </c>
      <c r="O8" s="19">
        <v>18</v>
      </c>
      <c r="P8" s="18">
        <v>3897.9</v>
      </c>
      <c r="Q8" s="13">
        <v>5372</v>
      </c>
      <c r="R8" s="14">
        <v>1561612</v>
      </c>
      <c r="S8" s="19">
        <v>27093</v>
      </c>
      <c r="T8" s="18">
        <v>3212284.1</v>
      </c>
      <c r="U8" s="13">
        <v>250</v>
      </c>
      <c r="V8" s="14">
        <v>25923.544186046511</v>
      </c>
      <c r="W8" s="13">
        <v>88</v>
      </c>
      <c r="X8" s="18">
        <v>3951689.4</v>
      </c>
      <c r="Y8" s="13">
        <f t="shared" si="0"/>
        <v>38321.781000000003</v>
      </c>
      <c r="Z8" s="14">
        <f t="shared" si="0"/>
        <v>10478287.407822412</v>
      </c>
      <c r="AC8" s="88" t="s">
        <v>102</v>
      </c>
      <c r="AD8" s="3">
        <f>+'(令和6年4月)'!K20+'(令和6年5月)'!K20+'(令和6年6月)'!K20+'(令和6年7月)'!K20+'(令和6年8月)'!K20+'(令和6年9月)'!K20+'(令和6年10月)'!K20+'(令和6年11月)'!K20+'(令和6年12月)'!K20+'(令和7年1月)'!K20+'(令和7年2月)'!K20+'(令和7年3月)'!K20</f>
        <v>24793</v>
      </c>
      <c r="AE8" s="3">
        <f>+'(令和6年4月)'!K21+'(令和6年5月)'!K21+'(令和6年6月)'!K21+'(令和6年7月)'!K21+'(令和6年8月)'!K21+'(令和6年9月)'!K21+'(令和6年10月)'!K21+'(令和6年11月)'!K21+'(令和6年12月)'!K21+'(令和7年1月)'!K21+'(令和7年2月)'!K21+'(令和7年3月)'!K21</f>
        <v>23221</v>
      </c>
      <c r="AG8" s="3">
        <f>+'(令和6年4月)'!L22+'(令和6年5月)'!L22+'(令和6年6月)'!L22+'(令和6年7月)'!L22+'(令和6年8月)'!L22+'(令和6年9月)'!L22+'(令和6年10月)'!L22+'(令和6年11月)'!L22+'(令和6年12月)'!L22+'(令和7年1月)'!L22+'(令和7年2月)'!L22+'(令和7年3月)'!L22</f>
        <v>76235439</v>
      </c>
      <c r="AH8" s="155">
        <f t="shared" si="1"/>
        <v>6352953.25</v>
      </c>
      <c r="AJ8" s="88" t="s">
        <v>102</v>
      </c>
      <c r="AK8" s="88">
        <v>24793</v>
      </c>
      <c r="AL8" s="88">
        <v>23221</v>
      </c>
      <c r="AN8" s="88">
        <v>76235439</v>
      </c>
      <c r="AO8" s="88">
        <v>6352953.25</v>
      </c>
    </row>
    <row r="9" spans="1:41" ht="18.95" customHeight="1" x14ac:dyDescent="0.15">
      <c r="A9" s="7" t="s">
        <v>27</v>
      </c>
      <c r="B9" s="22"/>
      <c r="C9" s="83"/>
      <c r="D9" s="81" t="s">
        <v>22</v>
      </c>
      <c r="E9" s="23">
        <v>207</v>
      </c>
      <c r="F9" s="24">
        <v>52309</v>
      </c>
      <c r="G9" s="25">
        <v>163.69499999999999</v>
      </c>
      <c r="H9" s="26">
        <v>99800</v>
      </c>
      <c r="I9" s="27">
        <v>463</v>
      </c>
      <c r="J9" s="21">
        <v>585679.24545454548</v>
      </c>
      <c r="K9" s="25">
        <v>0</v>
      </c>
      <c r="L9" s="26">
        <v>0</v>
      </c>
      <c r="M9" s="27">
        <v>5715</v>
      </c>
      <c r="N9" s="76">
        <v>1326681.3999999999</v>
      </c>
      <c r="O9" s="25">
        <v>40</v>
      </c>
      <c r="P9" s="26">
        <v>3897.9</v>
      </c>
      <c r="Q9" s="27">
        <v>5300</v>
      </c>
      <c r="R9" s="21">
        <v>1610861</v>
      </c>
      <c r="S9" s="25">
        <v>29732</v>
      </c>
      <c r="T9" s="26">
        <v>3387954.1</v>
      </c>
      <c r="U9" s="27">
        <v>256.39999999999998</v>
      </c>
      <c r="V9" s="21">
        <v>26750.288372093022</v>
      </c>
      <c r="W9" s="27">
        <v>78</v>
      </c>
      <c r="X9" s="26">
        <v>1976544.7</v>
      </c>
      <c r="Y9" s="20">
        <f t="shared" si="0"/>
        <v>41955.095000000001</v>
      </c>
      <c r="Z9" s="21">
        <f t="shared" si="0"/>
        <v>9070477.6338266395</v>
      </c>
      <c r="AC9" s="88" t="s">
        <v>103</v>
      </c>
      <c r="AD9" s="3">
        <f>+'(令和6年4月)'!M20+'(令和6年5月)'!M20+'(令和6年6月)'!M20+'(令和6年7月)'!M20+'(令和6年8月)'!M20+'(令和6年9月)'!M20+'(令和6年10月)'!M20+'(令和6年11月)'!M20+'(令和6年12月)'!M20+'(令和7年1月)'!M20+'(令和7年2月)'!M20+'(令和7年3月)'!M20</f>
        <v>81872.007999999987</v>
      </c>
      <c r="AE9" s="3">
        <f>+'(令和6年4月)'!M21+'(令和6年5月)'!M21+'(令和6年6月)'!M21+'(令和6年7月)'!M21+'(令和6年8月)'!M21+'(令和6年9月)'!M21+'(令和6年10月)'!M21+'(令和6年11月)'!M21+'(令和6年12月)'!M21+'(令和7年1月)'!M21+'(令和7年2月)'!M21+'(令和7年3月)'!M21</f>
        <v>83266.126999999993</v>
      </c>
      <c r="AG9" s="3">
        <f>+'(令和6年4月)'!N22+'(令和6年5月)'!N22+'(令和6年6月)'!N22+'(令和6年7月)'!N22+'(令和6年8月)'!N22+'(令和6年9月)'!N22+'(令和6年10月)'!N22+'(令和6年11月)'!N22+'(令和6年12月)'!N22+'(令和7年1月)'!N22+'(令和7年2月)'!N22+'(令和7年3月)'!N22</f>
        <v>35443918.236000001</v>
      </c>
      <c r="AH9" s="155">
        <f t="shared" si="1"/>
        <v>2953659.8530000001</v>
      </c>
      <c r="AJ9" s="88" t="s">
        <v>103</v>
      </c>
      <c r="AK9" s="88">
        <v>81872.007999999987</v>
      </c>
      <c r="AL9" s="88">
        <v>83266.126999999993</v>
      </c>
      <c r="AN9" s="88">
        <v>35443918.236000001</v>
      </c>
      <c r="AO9" s="88">
        <v>2953659.8530000001</v>
      </c>
    </row>
    <row r="10" spans="1:41" ht="18.95" customHeight="1" thickBot="1" x14ac:dyDescent="0.2">
      <c r="A10" s="7"/>
      <c r="B10" s="22"/>
      <c r="C10" s="84"/>
      <c r="D10" s="28" t="s">
        <v>24</v>
      </c>
      <c r="E10" s="35">
        <v>175</v>
      </c>
      <c r="F10" s="36">
        <v>41048</v>
      </c>
      <c r="G10" s="29">
        <v>171.89900000000003</v>
      </c>
      <c r="H10" s="30">
        <v>99000</v>
      </c>
      <c r="I10" s="37">
        <v>888.4</v>
      </c>
      <c r="J10" s="38">
        <v>562729.51818181807</v>
      </c>
      <c r="K10" s="77">
        <v>0</v>
      </c>
      <c r="L10" s="30">
        <v>0</v>
      </c>
      <c r="M10" s="35">
        <v>7216</v>
      </c>
      <c r="N10" s="36">
        <v>1564531.203</v>
      </c>
      <c r="O10" s="29">
        <v>28</v>
      </c>
      <c r="P10" s="30">
        <v>6010.2000000000007</v>
      </c>
      <c r="Q10" s="35">
        <v>12558.5</v>
      </c>
      <c r="R10" s="36">
        <v>1726265.0756000001</v>
      </c>
      <c r="S10" s="29">
        <v>3531.5999999999985</v>
      </c>
      <c r="T10" s="30">
        <v>630612.29999999981</v>
      </c>
      <c r="U10" s="35">
        <v>694.40000000000009</v>
      </c>
      <c r="V10" s="36">
        <v>60552.516279069772</v>
      </c>
      <c r="W10" s="35">
        <v>95</v>
      </c>
      <c r="X10" s="30">
        <v>1976644.7</v>
      </c>
      <c r="Y10" s="37">
        <f t="shared" si="0"/>
        <v>25358.799000000003</v>
      </c>
      <c r="Z10" s="36">
        <f t="shared" si="0"/>
        <v>6667393.5130608883</v>
      </c>
      <c r="AC10" s="88" t="s">
        <v>104</v>
      </c>
      <c r="AD10" s="3">
        <f>+'(令和6年4月)'!O20+'(令和6年5月)'!O20+'(令和6年6月)'!O20+'(令和6年7月)'!O20+'(令和6年8月)'!O20+'(令和6年9月)'!O20+'(令和6年10月)'!O20+'(令和6年11月)'!O20+'(令和6年12月)'!O20+'(令和7年1月)'!O20+'(令和7年2月)'!O20+'(令和7年3月)'!O20</f>
        <v>48771</v>
      </c>
      <c r="AE10" s="3">
        <f>+'(令和6年4月)'!O21+'(令和6年5月)'!O21+'(令和6年6月)'!O21+'(令和6年7月)'!O21+'(令和6年8月)'!O21+'(令和6年9月)'!O21+'(令和6年10月)'!O21+'(令和6年11月)'!O21+'(令和6年12月)'!O21+'(令和7年1月)'!O21+'(令和7年2月)'!O21+'(令和7年3月)'!O21</f>
        <v>49295</v>
      </c>
      <c r="AG10" s="3">
        <f>+'(令和6年4月)'!P22+'(令和6年5月)'!P22+'(令和6年6月)'!P22+'(令和6年7月)'!P22+'(令和6年8月)'!P22+'(令和6年9月)'!P22+'(令和6年10月)'!P22+'(令和6年11月)'!P22+'(令和6年12月)'!P22+'(令和7年1月)'!P22+'(令和7年2月)'!P22+'(令和7年3月)'!P22</f>
        <v>16599615.399999999</v>
      </c>
      <c r="AH10" s="155">
        <f t="shared" si="1"/>
        <v>1383301.2833333332</v>
      </c>
      <c r="AJ10" s="88" t="s">
        <v>104</v>
      </c>
      <c r="AK10" s="88">
        <v>48771</v>
      </c>
      <c r="AL10" s="88">
        <v>49295</v>
      </c>
      <c r="AN10" s="88">
        <v>16604888.5</v>
      </c>
      <c r="AO10" s="88">
        <v>1383740.7083333333</v>
      </c>
    </row>
    <row r="11" spans="1:41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7</v>
      </c>
      <c r="F11" s="14">
        <v>2100</v>
      </c>
      <c r="G11" s="15">
        <v>75</v>
      </c>
      <c r="H11" s="16">
        <v>75000</v>
      </c>
      <c r="I11" s="13">
        <v>26</v>
      </c>
      <c r="J11" s="14">
        <v>35133.799999999996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2370</v>
      </c>
      <c r="R11" s="14">
        <v>789802</v>
      </c>
      <c r="S11" s="19">
        <v>0</v>
      </c>
      <c r="T11" s="18">
        <v>0</v>
      </c>
      <c r="U11" s="13">
        <v>41</v>
      </c>
      <c r="V11" s="14">
        <v>7942</v>
      </c>
      <c r="W11" s="13">
        <v>0</v>
      </c>
      <c r="X11" s="18">
        <v>747</v>
      </c>
      <c r="Y11" s="13">
        <f>+W11+U11+S11+Q11+O11+M11+K11+I11+G11+E11</f>
        <v>2534</v>
      </c>
      <c r="Z11" s="14">
        <f t="shared" si="0"/>
        <v>925724.8</v>
      </c>
      <c r="AC11" s="88" t="s">
        <v>105</v>
      </c>
      <c r="AD11" s="3">
        <f>+'(令和6年4月)'!Q20+'(令和6年5月)'!Q20+'(令和6年6月)'!Q20+'(令和6年7月)'!Q20+'(令和6年8月)'!Q20+'(令和6年9月)'!Q20+'(令和6年10月)'!Q20+'(令和6年11月)'!Q20+'(令和6年12月)'!Q20+'(令和7年1月)'!Q20+'(令和7年2月)'!Q20+'(令和7年3月)'!Q20</f>
        <v>311981.5</v>
      </c>
      <c r="AE11" s="3">
        <f>+'(令和6年4月)'!Q21+'(令和6年5月)'!Q21+'(令和6年6月)'!Q21+'(令和6年7月)'!Q21+'(令和6年8月)'!Q21+'(令和6年9月)'!Q21+'(令和6年10月)'!Q21+'(令和6年11月)'!Q21+'(令和6年12月)'!Q21+'(令和7年1月)'!Q21+'(令和7年2月)'!Q21+'(令和7年3月)'!Q21</f>
        <v>312939.5</v>
      </c>
      <c r="AG11" s="3">
        <f>+'(令和6年4月)'!R22+'(令和6年5月)'!R22+'(令和6年6月)'!R22+'(令和6年7月)'!R22+'(令和6年8月)'!R22+'(令和6年9月)'!R22+'(令和6年10月)'!R22+'(令和6年11月)'!R22+'(令和6年12月)'!R22+'(令和7年1月)'!R22+'(令和7年2月)'!R22+'(令和7年3月)'!R22</f>
        <v>133392355.65120001</v>
      </c>
      <c r="AH11" s="155">
        <f t="shared" si="1"/>
        <v>11116029.637600001</v>
      </c>
      <c r="AJ11" s="88" t="s">
        <v>105</v>
      </c>
      <c r="AK11" s="88">
        <v>311981.5</v>
      </c>
      <c r="AL11" s="88">
        <v>312939.5</v>
      </c>
      <c r="AN11" s="88">
        <v>133392355.65120001</v>
      </c>
      <c r="AO11" s="88">
        <v>11116029.637600001</v>
      </c>
    </row>
    <row r="12" spans="1:41" ht="18.95" customHeight="1" x14ac:dyDescent="0.15">
      <c r="A12" s="7"/>
      <c r="B12" s="7"/>
      <c r="C12" s="83"/>
      <c r="D12" s="82" t="s">
        <v>22</v>
      </c>
      <c r="E12" s="23">
        <v>7</v>
      </c>
      <c r="F12" s="21">
        <v>2100</v>
      </c>
      <c r="G12" s="25">
        <v>75</v>
      </c>
      <c r="H12" s="26">
        <v>75000</v>
      </c>
      <c r="I12" s="27">
        <v>12.5</v>
      </c>
      <c r="J12" s="21">
        <v>6129.5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2421.5</v>
      </c>
      <c r="R12" s="21">
        <v>699638.5</v>
      </c>
      <c r="S12" s="25">
        <v>0</v>
      </c>
      <c r="T12" s="26">
        <v>0</v>
      </c>
      <c r="U12" s="27">
        <v>76</v>
      </c>
      <c r="V12" s="21">
        <v>14957</v>
      </c>
      <c r="W12" s="27">
        <v>41</v>
      </c>
      <c r="X12" s="26">
        <v>20818</v>
      </c>
      <c r="Y12" s="20">
        <f t="shared" ref="Y12:Y18" si="2">+W12+U12+S12+Q12+O12+M12+K12+I12+G12+E12</f>
        <v>2648</v>
      </c>
      <c r="Z12" s="21">
        <f t="shared" si="0"/>
        <v>833643</v>
      </c>
      <c r="AC12" s="88" t="s">
        <v>106</v>
      </c>
      <c r="AD12" s="3">
        <f>+'(令和6年4月)'!S20+'(令和6年5月)'!S20+'(令和6年6月)'!S20+'(令和6年7月)'!S20+'(令和6年8月)'!S20+'(令和6年9月)'!S20+'(令和6年10月)'!S20+'(令和6年11月)'!S20+'(令和6年12月)'!S20+'(令和7年1月)'!S20+'(令和7年2月)'!S20+'(令和7年3月)'!S20</f>
        <v>495360.6</v>
      </c>
      <c r="AE12" s="3">
        <f>+'(令和6年4月)'!S21+'(令和6年5月)'!S21+'(令和6年6月)'!S21+'(令和6年7月)'!S21+'(令和6年8月)'!S21+'(令和6年9月)'!S21+'(令和6年10月)'!S21+'(令和6年11月)'!S21+'(令和6年12月)'!S21+'(令和7年1月)'!S21+'(令和7年2月)'!S21+'(令和7年3月)'!S21</f>
        <v>494481</v>
      </c>
      <c r="AG12" s="3">
        <f>+'(令和6年4月)'!T22+'(令和6年5月)'!T22+'(令和6年6月)'!T22+'(令和6年7月)'!T22+'(令和6年8月)'!T22+'(令和6年9月)'!T22+'(令和6年10月)'!T22+'(令和6年11月)'!T22+'(令和6年12月)'!T22+'(令和7年1月)'!T22+'(令和7年2月)'!T22+'(令和7年3月)'!T22</f>
        <v>38911642.599999994</v>
      </c>
      <c r="AH12" s="155">
        <f t="shared" si="1"/>
        <v>3242636.8833333328</v>
      </c>
      <c r="AJ12" s="88" t="s">
        <v>106</v>
      </c>
      <c r="AK12" s="88">
        <v>493034.6</v>
      </c>
      <c r="AL12" s="88">
        <v>492015</v>
      </c>
      <c r="AN12" s="88">
        <v>38939482.599999994</v>
      </c>
      <c r="AO12" s="88">
        <v>3244956.8833333328</v>
      </c>
    </row>
    <row r="13" spans="1:41" ht="18.95" customHeight="1" thickBot="1" x14ac:dyDescent="0.2">
      <c r="A13" s="7"/>
      <c r="B13" s="7"/>
      <c r="C13" s="84"/>
      <c r="D13" s="40" t="s">
        <v>24</v>
      </c>
      <c r="E13" s="35">
        <v>48</v>
      </c>
      <c r="F13" s="24">
        <v>14400</v>
      </c>
      <c r="G13" s="29">
        <v>195</v>
      </c>
      <c r="H13" s="30">
        <v>195000</v>
      </c>
      <c r="I13" s="37">
        <v>27.5</v>
      </c>
      <c r="J13" s="38">
        <v>38163.400000000103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6731</v>
      </c>
      <c r="R13" s="36">
        <v>2213444</v>
      </c>
      <c r="S13" s="29">
        <v>0</v>
      </c>
      <c r="T13" s="30">
        <v>0</v>
      </c>
      <c r="U13" s="35">
        <v>416</v>
      </c>
      <c r="V13" s="36">
        <v>91392</v>
      </c>
      <c r="W13" s="35">
        <v>15</v>
      </c>
      <c r="X13" s="30">
        <v>33723</v>
      </c>
      <c r="Y13" s="37">
        <f t="shared" si="2"/>
        <v>7451.5</v>
      </c>
      <c r="Z13" s="36">
        <f t="shared" si="0"/>
        <v>2605122.4</v>
      </c>
      <c r="AC13" s="88" t="s">
        <v>107</v>
      </c>
      <c r="AD13" s="3">
        <f>+'(令和6年4月)'!U20+'(令和6年5月)'!U20+'(令和6年6月)'!U20+'(令和6年7月)'!U20+'(令和6年8月)'!U20+'(令和6年9月)'!U20+'(令和6年10月)'!U20+'(令和6年11月)'!U20+'(令和6年12月)'!U20+'(令和7年1月)'!U20+'(令和7年2月)'!U20+'(令和7年3月)'!U20</f>
        <v>40466</v>
      </c>
      <c r="AE13" s="3">
        <f>+'(令和6年4月)'!U21+'(令和6年5月)'!U21+'(令和6年6月)'!U21+'(令和6年7月)'!U21+'(令和6年8月)'!U21+'(令和6年9月)'!U21+'(令和6年10月)'!U21+'(令和6年11月)'!U21+'(令和6年12月)'!U21+'(令和7年1月)'!U21+'(令和7年2月)'!U21+'(令和7年3月)'!U21</f>
        <v>42109.1</v>
      </c>
      <c r="AG13" s="3">
        <f>+'(令和6年4月)'!V22+'(令和6年5月)'!V22+'(令和6年6月)'!V22+'(令和6年7月)'!V22+'(令和6年8月)'!V22+'(令和6年9月)'!V22+'(令和6年10月)'!V22+'(令和6年11月)'!V22+'(令和6年12月)'!V22+'(令和7年1月)'!V22+'(令和7年2月)'!V22+'(令和7年3月)'!V22</f>
        <v>22877507.576744184</v>
      </c>
      <c r="AH13" s="88">
        <f t="shared" si="1"/>
        <v>1906458.9647286821</v>
      </c>
      <c r="AJ13" s="88" t="s">
        <v>107</v>
      </c>
      <c r="AK13" s="88">
        <v>40466</v>
      </c>
      <c r="AL13" s="88">
        <v>42109.1</v>
      </c>
      <c r="AN13" s="88">
        <v>22877507.576744184</v>
      </c>
      <c r="AO13" s="88">
        <v>1906458.9647286821</v>
      </c>
    </row>
    <row r="14" spans="1:41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7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1557</v>
      </c>
      <c r="N14" s="75">
        <v>180663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2"/>
        <v>1564</v>
      </c>
      <c r="Z14" s="14">
        <f t="shared" si="0"/>
        <v>180663</v>
      </c>
      <c r="AC14" s="88" t="s">
        <v>108</v>
      </c>
      <c r="AD14" s="3">
        <f>+'(令和6年4月)'!W20+'(令和6年5月)'!W20+'(令和6年6月)'!W20+'(令和6年7月)'!W20+'(令和6年8月)'!W20+'(令和6年9月)'!W20+'(令和6年10月)'!W20+'(令和6年11月)'!W20+'(令和6年12月)'!W20+'(令和7年1月)'!W20+'(令和7年2月)'!W20+'(令和7年3月)'!W20</f>
        <v>51603.657000000007</v>
      </c>
      <c r="AE14" s="3">
        <f>+'(令和6年4月)'!W21+'(令和6年5月)'!W21+'(令和6年6月)'!W21+'(令和6年7月)'!W21+'(令和6年8月)'!W21+'(令和6年9月)'!W21+'(令和6年10月)'!W21+'(令和6年11月)'!W21+'(令和6年12月)'!W21+'(令和7年1月)'!W21+'(令和7年2月)'!W21+'(令和7年3月)'!W21</f>
        <v>51410.087000000007</v>
      </c>
      <c r="AG14" s="3">
        <f>+'(令和6年4月)'!X22+'(令和6年5月)'!X22+'(令和6年6月)'!X22+'(令和6年7月)'!X22+'(令和6年8月)'!X22+'(令和6年9月)'!X22+'(令和6年10月)'!X22+'(令和6年11月)'!X22+'(令和6年12月)'!X22+'(令和7年1月)'!X22+'(令和7年2月)'!X22+'(令和7年3月)'!X22</f>
        <v>15960738.699999999</v>
      </c>
      <c r="AH14" s="155">
        <f t="shared" si="1"/>
        <v>1330061.5583333333</v>
      </c>
      <c r="AJ14" s="88" t="s">
        <v>108</v>
      </c>
      <c r="AK14" s="88">
        <v>51603.657000000007</v>
      </c>
      <c r="AL14" s="88">
        <v>51410.087000000007</v>
      </c>
      <c r="AN14" s="88">
        <v>15960738.699999999</v>
      </c>
      <c r="AO14" s="88">
        <v>1330061.5583333333</v>
      </c>
    </row>
    <row r="15" spans="1:41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721</v>
      </c>
      <c r="N15" s="76">
        <v>133628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2"/>
        <v>721</v>
      </c>
      <c r="Z15" s="24">
        <f t="shared" si="0"/>
        <v>133628</v>
      </c>
      <c r="AD15" s="3">
        <f>SUM(AD5:AD14)</f>
        <v>1100994.1290000002</v>
      </c>
      <c r="AE15" s="3">
        <f>SUM(AE5:AE14)</f>
        <v>1103724.3060000001</v>
      </c>
      <c r="AG15" s="3">
        <f>SUM(AG5:AG14)</f>
        <v>386936082.92758054</v>
      </c>
      <c r="AK15" s="88">
        <v>1098668.129</v>
      </c>
      <c r="AL15" s="88">
        <v>1101258.3060000001</v>
      </c>
      <c r="AN15" s="88">
        <v>386969196.02758056</v>
      </c>
    </row>
    <row r="16" spans="1:41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3288</v>
      </c>
      <c r="N16" s="36">
        <v>414961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2"/>
        <v>3288</v>
      </c>
      <c r="Z16" s="36">
        <f t="shared" si="0"/>
        <v>414961</v>
      </c>
    </row>
    <row r="17" spans="1:40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996</v>
      </c>
      <c r="H17" s="18">
        <v>352220</v>
      </c>
      <c r="I17" s="13">
        <v>193</v>
      </c>
      <c r="J17" s="14">
        <v>126485</v>
      </c>
      <c r="K17" s="19">
        <v>30</v>
      </c>
      <c r="L17" s="18">
        <v>25000</v>
      </c>
      <c r="M17" s="13">
        <v>585.07999999999993</v>
      </c>
      <c r="N17" s="75">
        <v>145327</v>
      </c>
      <c r="O17" s="19">
        <v>3286</v>
      </c>
      <c r="P17" s="18">
        <v>1343400.7</v>
      </c>
      <c r="Q17" s="13">
        <v>4187</v>
      </c>
      <c r="R17" s="14">
        <v>1313657.3999999999</v>
      </c>
      <c r="S17" s="19">
        <v>382</v>
      </c>
      <c r="T17" s="18">
        <v>93428</v>
      </c>
      <c r="U17" s="13">
        <v>22</v>
      </c>
      <c r="V17" s="14">
        <v>4840</v>
      </c>
      <c r="W17" s="13">
        <v>5060.1769999999997</v>
      </c>
      <c r="X17" s="18">
        <v>551824</v>
      </c>
      <c r="Y17" s="41">
        <f t="shared" si="2"/>
        <v>14741.257</v>
      </c>
      <c r="Z17" s="42">
        <f t="shared" si="0"/>
        <v>3956182.0999999996</v>
      </c>
      <c r="AD17" s="3">
        <f>+'(令和6年4月)'!Y20+'(令和6年5月)'!Y20+'(令和6年6月)'!Y20+'(令和6年7月)'!Y20+'(令和6年8月)'!Y20+'(令和6年9月)'!Y20+'(令和6年10月)'!Y20+'(令和6年11月)'!Y20+'(令和6年12月)'!Y20+'(令和7年1月)'!Y20+'(令和7年2月)'!Y20+'(令和7年3月)'!Y20</f>
        <v>1100994.129</v>
      </c>
      <c r="AE17" s="3">
        <f>+'(令和6年4月)'!Y21+'(令和6年5月)'!Y21+'(令和6年6月)'!Y21+'(令和6年7月)'!Y21+'(令和6年8月)'!Y21+'(令和6年9月)'!Y21+'(令和6年10月)'!Y21+'(令和6年11月)'!Y21+'(令和6年12月)'!Y21+'(令和7年1月)'!Y21+'(令和7年2月)'!Y21+'(令和7年3月)'!Y21</f>
        <v>1103724.3060000001</v>
      </c>
      <c r="AF17" s="3">
        <f>+'(令和6年4月)'!Y22+'(令和6年5月)'!Y22+'(令和6年6月)'!Y22+'(令和6年7月)'!Y22+'(令和6年8月)'!Y22+'(令和6年9月)'!Y22+'(令和6年10月)'!Y22+'(令和6年11月)'!Y22+'(令和6年12月)'!Y22+'(令和7年1月)'!Y22+'(令和7年2月)'!Y22+'(令和7年3月)'!Y22</f>
        <v>1589922.5803999996</v>
      </c>
      <c r="AG17" s="3">
        <f>+'(令和6年4月)'!Z22+'(令和6年5月)'!Z22+'(令和6年6月)'!Z22+'(令和6年7月)'!Z22+'(令和6年8月)'!Z22+'(令和6年9月)'!Z22+'(令和6年10月)'!Z22+'(令和6年11月)'!Z22+'(令和6年12月)'!Z22+'(令和7年1月)'!Z22+'(令和7年2月)'!Z22+'(令和7年3月)'!Z22</f>
        <v>386936082.9275806</v>
      </c>
      <c r="AK17" s="88">
        <v>1098668.129</v>
      </c>
      <c r="AL17" s="88">
        <v>1101258.3060000001</v>
      </c>
      <c r="AM17" s="88">
        <v>1590104.5803999996</v>
      </c>
      <c r="AN17" s="88">
        <v>386969196.0275805</v>
      </c>
    </row>
    <row r="18" spans="1:40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851</v>
      </c>
      <c r="H18" s="26">
        <v>297559</v>
      </c>
      <c r="I18" s="27">
        <v>218</v>
      </c>
      <c r="J18" s="21">
        <v>122213</v>
      </c>
      <c r="K18" s="25">
        <v>41</v>
      </c>
      <c r="L18" s="26">
        <v>31795</v>
      </c>
      <c r="M18" s="27">
        <v>521.09199999999998</v>
      </c>
      <c r="N18" s="21">
        <v>133043</v>
      </c>
      <c r="O18" s="25">
        <v>3282</v>
      </c>
      <c r="P18" s="26">
        <v>1353496.7</v>
      </c>
      <c r="Q18" s="27">
        <v>4190</v>
      </c>
      <c r="R18" s="21">
        <v>1345435.4</v>
      </c>
      <c r="S18" s="25">
        <v>343</v>
      </c>
      <c r="T18" s="26">
        <v>84054</v>
      </c>
      <c r="U18" s="27">
        <v>16</v>
      </c>
      <c r="V18" s="21">
        <v>6160</v>
      </c>
      <c r="W18" s="27">
        <v>4907.3969999999999</v>
      </c>
      <c r="X18" s="26">
        <v>513961</v>
      </c>
      <c r="Y18" s="23">
        <f t="shared" si="2"/>
        <v>14369.489000000001</v>
      </c>
      <c r="Z18" s="24">
        <f t="shared" si="0"/>
        <v>3887717.0999999996</v>
      </c>
      <c r="AF18" s="157" t="s">
        <v>114</v>
      </c>
      <c r="AG18" s="157"/>
      <c r="AM18" s="88" t="s">
        <v>114</v>
      </c>
    </row>
    <row r="19" spans="1:40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1172</v>
      </c>
      <c r="H19" s="34">
        <v>365106</v>
      </c>
      <c r="I19" s="23">
        <v>402</v>
      </c>
      <c r="J19" s="24">
        <v>252797</v>
      </c>
      <c r="K19" s="78">
        <v>79</v>
      </c>
      <c r="L19" s="34">
        <v>58300</v>
      </c>
      <c r="M19" s="23">
        <v>1255.0720000000001</v>
      </c>
      <c r="N19" s="24">
        <v>351780</v>
      </c>
      <c r="O19" s="33">
        <v>1545</v>
      </c>
      <c r="P19" s="34">
        <v>623138.5</v>
      </c>
      <c r="Q19" s="23">
        <v>7455</v>
      </c>
      <c r="R19" s="24">
        <v>2354369.8619999997</v>
      </c>
      <c r="S19" s="33">
        <v>143</v>
      </c>
      <c r="T19" s="34">
        <v>33582</v>
      </c>
      <c r="U19" s="23">
        <v>55</v>
      </c>
      <c r="V19" s="24">
        <v>12100</v>
      </c>
      <c r="W19" s="23">
        <v>5232.4566999999997</v>
      </c>
      <c r="X19" s="34">
        <v>726180</v>
      </c>
      <c r="Y19" s="35">
        <f>+W19+U19+S19+Q19+O19+M19+K19+I19+G19+E19</f>
        <v>17338.528699999999</v>
      </c>
      <c r="Z19" s="36">
        <f>+X19+V19+T19+R19+P19+N19+L19+J19+H19+F19</f>
        <v>4777353.3619999997</v>
      </c>
      <c r="AF19" s="156">
        <f>+AF17/12</f>
        <v>132493.54836666663</v>
      </c>
      <c r="AG19" s="156">
        <f>+AG17/12</f>
        <v>32244673.577298384</v>
      </c>
      <c r="AM19" s="88">
        <v>132508.71503333331</v>
      </c>
      <c r="AN19" s="88">
        <v>32247433.002298374</v>
      </c>
    </row>
    <row r="20" spans="1:40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1002</v>
      </c>
      <c r="F20" s="14">
        <f t="shared" ref="F20:X22" si="3">F5+F8+F11+F14+F17</f>
        <v>115694</v>
      </c>
      <c r="G20" s="19">
        <f>G5+G8+G11+G14+G17</f>
        <v>1270.7809999999999</v>
      </c>
      <c r="H20" s="18">
        <f t="shared" si="3"/>
        <v>538260</v>
      </c>
      <c r="I20" s="13">
        <f t="shared" si="3"/>
        <v>1960</v>
      </c>
      <c r="J20" s="14">
        <f t="shared" si="3"/>
        <v>1642618.8636363635</v>
      </c>
      <c r="K20" s="19">
        <f t="shared" si="3"/>
        <v>942</v>
      </c>
      <c r="L20" s="18">
        <f t="shared" si="3"/>
        <v>2617632</v>
      </c>
      <c r="M20" s="13">
        <f t="shared" si="3"/>
        <v>7865.08</v>
      </c>
      <c r="N20" s="14">
        <f t="shared" si="3"/>
        <v>1534175.4</v>
      </c>
      <c r="O20" s="19">
        <f t="shared" si="3"/>
        <v>4181</v>
      </c>
      <c r="P20" s="18">
        <f t="shared" si="3"/>
        <v>1383816.5999999999</v>
      </c>
      <c r="Q20" s="13">
        <f t="shared" si="3"/>
        <v>24260</v>
      </c>
      <c r="R20" s="14">
        <f t="shared" si="3"/>
        <v>5625196.4000000004</v>
      </c>
      <c r="S20" s="19">
        <f t="shared" si="3"/>
        <v>47681</v>
      </c>
      <c r="T20" s="18">
        <f t="shared" si="3"/>
        <v>9175639.0999999996</v>
      </c>
      <c r="U20" s="13">
        <f t="shared" si="3"/>
        <v>3900</v>
      </c>
      <c r="V20" s="14">
        <f t="shared" si="3"/>
        <v>1637871.5441860466</v>
      </c>
      <c r="W20" s="13">
        <f t="shared" si="3"/>
        <v>5673.1769999999997</v>
      </c>
      <c r="X20" s="18">
        <f t="shared" si="3"/>
        <v>4607829.4000000004</v>
      </c>
      <c r="Y20" s="31">
        <f t="shared" ref="Y20:Z21" si="4">+Y17+Y14+Y11+Y8+Y5</f>
        <v>98735.038</v>
      </c>
      <c r="Z20" s="32">
        <f t="shared" si="4"/>
        <v>28878733.30782241</v>
      </c>
      <c r="AA20" s="3"/>
      <c r="AB20" s="3"/>
    </row>
    <row r="21" spans="1:40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5">E6+E9+E12+E15+E18</f>
        <v>1022</v>
      </c>
      <c r="F21" s="21">
        <f t="shared" si="5"/>
        <v>116710</v>
      </c>
      <c r="G21" s="25">
        <f t="shared" si="5"/>
        <v>1119.6949999999999</v>
      </c>
      <c r="H21" s="26">
        <f t="shared" si="5"/>
        <v>477799</v>
      </c>
      <c r="I21" s="27">
        <f t="shared" si="5"/>
        <v>2849.5</v>
      </c>
      <c r="J21" s="21">
        <f t="shared" si="5"/>
        <v>3172895.7454545456</v>
      </c>
      <c r="K21" s="25">
        <f t="shared" si="5"/>
        <v>1382</v>
      </c>
      <c r="L21" s="26">
        <f t="shared" si="5"/>
        <v>3320188</v>
      </c>
      <c r="M21" s="27">
        <f t="shared" si="5"/>
        <v>7896.0919999999996</v>
      </c>
      <c r="N21" s="21">
        <f t="shared" si="5"/>
        <v>1825954.4</v>
      </c>
      <c r="O21" s="25">
        <f t="shared" si="5"/>
        <v>4326</v>
      </c>
      <c r="P21" s="26">
        <f t="shared" si="5"/>
        <v>1632743.6</v>
      </c>
      <c r="Q21" s="27">
        <f t="shared" si="5"/>
        <v>24925.5</v>
      </c>
      <c r="R21" s="21">
        <f t="shared" si="5"/>
        <v>5717357.9000000004</v>
      </c>
      <c r="S21" s="25">
        <f t="shared" si="5"/>
        <v>50704</v>
      </c>
      <c r="T21" s="26">
        <f t="shared" si="5"/>
        <v>9445308.0999999996</v>
      </c>
      <c r="U21" s="27">
        <f t="shared" si="3"/>
        <v>4328.3999999999996</v>
      </c>
      <c r="V21" s="21">
        <f t="shared" si="3"/>
        <v>1975341.2883720931</v>
      </c>
      <c r="W21" s="27">
        <f t="shared" si="3"/>
        <v>5619.3969999999999</v>
      </c>
      <c r="X21" s="26">
        <f t="shared" si="3"/>
        <v>2629145.7000000002</v>
      </c>
      <c r="Y21" s="23">
        <f t="shared" si="4"/>
        <v>104172.584</v>
      </c>
      <c r="Z21" s="24">
        <f t="shared" si="4"/>
        <v>30313443.733826637</v>
      </c>
      <c r="AA21" s="3"/>
      <c r="AB21" s="3"/>
    </row>
    <row r="22" spans="1:40" ht="18.95" customHeight="1" thickBot="1" x14ac:dyDescent="0.2">
      <c r="A22" s="7"/>
      <c r="B22" s="22"/>
      <c r="C22" s="84"/>
      <c r="D22" s="43" t="s">
        <v>24</v>
      </c>
      <c r="E22" s="23">
        <f t="shared" si="5"/>
        <v>1621.9</v>
      </c>
      <c r="F22" s="24">
        <f>F7+F10+F13+F16+F19</f>
        <v>318799</v>
      </c>
      <c r="G22" s="33">
        <f t="shared" si="3"/>
        <v>1689.8989999999999</v>
      </c>
      <c r="H22" s="34">
        <f t="shared" si="3"/>
        <v>733284</v>
      </c>
      <c r="I22" s="23">
        <f t="shared" si="3"/>
        <v>2556.9</v>
      </c>
      <c r="J22" s="24">
        <f t="shared" si="3"/>
        <v>1713160.9181818182</v>
      </c>
      <c r="K22" s="33">
        <f t="shared" si="3"/>
        <v>6097</v>
      </c>
      <c r="L22" s="34">
        <f t="shared" si="3"/>
        <v>6020870</v>
      </c>
      <c r="M22" s="23">
        <f t="shared" si="3"/>
        <v>14356.371999999999</v>
      </c>
      <c r="N22" s="24">
        <f t="shared" si="3"/>
        <v>2822876.4529999997</v>
      </c>
      <c r="O22" s="33">
        <f t="shared" si="3"/>
        <v>4352</v>
      </c>
      <c r="P22" s="34">
        <f t="shared" si="3"/>
        <v>1106127.7</v>
      </c>
      <c r="Q22" s="23">
        <f t="shared" si="3"/>
        <v>55990.9</v>
      </c>
      <c r="R22" s="24">
        <f t="shared" si="3"/>
        <v>11031872.9376</v>
      </c>
      <c r="S22" s="33">
        <f t="shared" si="3"/>
        <v>32500.799999999999</v>
      </c>
      <c r="T22" s="34">
        <f t="shared" si="3"/>
        <v>3011238.3</v>
      </c>
      <c r="U22" s="23">
        <f t="shared" si="3"/>
        <v>3813.4</v>
      </c>
      <c r="V22" s="24">
        <f t="shared" si="3"/>
        <v>1429103.0162790697</v>
      </c>
      <c r="W22" s="23">
        <f t="shared" si="3"/>
        <v>7107.6566999999995</v>
      </c>
      <c r="X22" s="34">
        <f t="shared" si="3"/>
        <v>3150273.7</v>
      </c>
      <c r="Y22" s="23">
        <f>+Y19+Y16+Y13+Y10+Y7</f>
        <v>130086.82769999999</v>
      </c>
      <c r="Z22" s="24">
        <f>+Z19+Z16+Z13+Z10+Z7</f>
        <v>31337606.025060888</v>
      </c>
      <c r="AA22" s="3"/>
      <c r="AB22" s="3"/>
    </row>
    <row r="23" spans="1:40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61.880885410297168</v>
      </c>
      <c r="F23" s="178"/>
      <c r="G23" s="177">
        <f>(G20+G21)/(G22+G41)*100</f>
        <v>74.038068431002813</v>
      </c>
      <c r="H23" s="178"/>
      <c r="I23" s="177">
        <f>(I20+I21)/(I22+I41)*100</f>
        <v>80.114270484566816</v>
      </c>
      <c r="J23" s="178"/>
      <c r="K23" s="177">
        <f>(K20+K21)/(K22+K41)*100</f>
        <v>18.39480766186481</v>
      </c>
      <c r="L23" s="178"/>
      <c r="M23" s="177">
        <f>(M20+M21)/(M22+M41)*100</f>
        <v>54.833376681878306</v>
      </c>
      <c r="N23" s="178"/>
      <c r="O23" s="177">
        <f>(O20+O21)/(O22+O41)*100</f>
        <v>95.681025756382851</v>
      </c>
      <c r="P23" s="178"/>
      <c r="Q23" s="177">
        <f>(Q20+Q21)/(Q22+Q41)*100</f>
        <v>43.663274663485055</v>
      </c>
      <c r="R23" s="178"/>
      <c r="S23" s="177">
        <f>(S20+S21)/(S22+S41)*100</f>
        <v>144.63150095700672</v>
      </c>
      <c r="T23" s="178"/>
      <c r="U23" s="177">
        <f>(U20+W20)/(U22+U41)*100</f>
        <v>118.84468417916376</v>
      </c>
      <c r="V23" s="178"/>
      <c r="W23" s="177">
        <f>(W20+W21)/(W22+W41)*100</f>
        <v>79.741181135088127</v>
      </c>
      <c r="X23" s="178"/>
      <c r="Y23" s="177">
        <f>(Y20+Y21)/(Y22+Y41)*100</f>
        <v>76.378629892885414</v>
      </c>
      <c r="Z23" s="178"/>
    </row>
    <row r="24" spans="1:40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196558.97404278931</v>
      </c>
      <c r="F24" s="180"/>
      <c r="G24" s="181">
        <f>H22/G22*1000</f>
        <v>433921.79059221881</v>
      </c>
      <c r="H24" s="182"/>
      <c r="I24" s="183">
        <f>J22/I22*1000</f>
        <v>670014.82974767033</v>
      </c>
      <c r="J24" s="184"/>
      <c r="K24" s="181">
        <f>L22/K22*1000</f>
        <v>987513.53124487458</v>
      </c>
      <c r="L24" s="182"/>
      <c r="M24" s="183">
        <f>N22/M22*1000</f>
        <v>196628.81771244155</v>
      </c>
      <c r="N24" s="184"/>
      <c r="O24" s="181">
        <f>P22/O22*1000</f>
        <v>254165.37224264705</v>
      </c>
      <c r="P24" s="182"/>
      <c r="Q24" s="183">
        <f>R22/Q22*1000</f>
        <v>197029.74836268034</v>
      </c>
      <c r="R24" s="184"/>
      <c r="S24" s="181">
        <f>T22/S22*1000</f>
        <v>92651.205508787476</v>
      </c>
      <c r="T24" s="182"/>
      <c r="U24" s="183">
        <f>V22/U22*1000</f>
        <v>374758.22527903435</v>
      </c>
      <c r="V24" s="184"/>
      <c r="W24" s="181">
        <f>X22/W22*1000</f>
        <v>443222.54618740949</v>
      </c>
      <c r="X24" s="182"/>
      <c r="Y24" s="183">
        <f>Z22/Y22*1000</f>
        <v>240897.61107350679</v>
      </c>
      <c r="Z24" s="184"/>
    </row>
    <row r="25" spans="1:40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1.2467826517688232</v>
      </c>
      <c r="F25" s="49"/>
      <c r="G25" s="50">
        <f>G22/Y22*100</f>
        <v>1.299054662088589</v>
      </c>
      <c r="H25" s="51"/>
      <c r="I25" s="48">
        <f>I22/Y22*100</f>
        <v>1.9655333635290115</v>
      </c>
      <c r="J25" s="49"/>
      <c r="K25" s="50">
        <f>K22/Y22*100</f>
        <v>4.6868696145474535</v>
      </c>
      <c r="L25" s="51"/>
      <c r="M25" s="48">
        <f>M22/Y22*100</f>
        <v>11.035992078389349</v>
      </c>
      <c r="N25" s="49"/>
      <c r="O25" s="50">
        <f>O22/Y22*100</f>
        <v>3.3454578583746954</v>
      </c>
      <c r="P25" s="51"/>
      <c r="Q25" s="48">
        <f>Q22/Y22*100</f>
        <v>43.041175643950311</v>
      </c>
      <c r="R25" s="49"/>
      <c r="S25" s="50">
        <f>S22/Y22*100</f>
        <v>24.983928484251908</v>
      </c>
      <c r="T25" s="51"/>
      <c r="U25" s="48">
        <f>U22/Y22*100</f>
        <v>2.9314266997072758</v>
      </c>
      <c r="V25" s="49"/>
      <c r="W25" s="50">
        <f>W22/Y22*100</f>
        <v>5.4637789433925912</v>
      </c>
      <c r="X25" s="51"/>
      <c r="Y25" s="48">
        <f>E25+G25+I25+K25+M25+O25+Q25+S25+U25+W25</f>
        <v>100.00000000000001</v>
      </c>
      <c r="Z25" s="49"/>
    </row>
    <row r="26" spans="1:40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40" ht="18.95" customHeight="1" thickBot="1" x14ac:dyDescent="0.2">
      <c r="A27" s="22"/>
      <c r="B27" s="189" t="s">
        <v>42</v>
      </c>
      <c r="C27" s="4" t="s">
        <v>43</v>
      </c>
      <c r="D27" s="54" t="s">
        <v>21</v>
      </c>
      <c r="E27" s="131">
        <f>+'(令和6年3月)'!E20</f>
        <v>1042</v>
      </c>
      <c r="F27" s="131">
        <f>+'(令和6年3月)'!F20</f>
        <v>92712</v>
      </c>
      <c r="G27" s="131">
        <f>+'(令和6年3月)'!G20</f>
        <v>1264.4270000000001</v>
      </c>
      <c r="H27" s="131">
        <f>+'(令和6年3月)'!H20</f>
        <v>508621</v>
      </c>
      <c r="I27" s="131">
        <f>+'(令和6年3月)'!I20</f>
        <v>2166</v>
      </c>
      <c r="J27" s="131">
        <f>+'(令和6年3月)'!J20</f>
        <v>1367121.9363636365</v>
      </c>
      <c r="K27" s="131">
        <f>+'(令和6年3月)'!K20</f>
        <v>1750</v>
      </c>
      <c r="L27" s="131">
        <f>+'(令和6年3月)'!L20</f>
        <v>8572903</v>
      </c>
      <c r="M27" s="131">
        <f>+'(令和6年3月)'!M20</f>
        <v>5430.2</v>
      </c>
      <c r="N27" s="131">
        <f>+'(令和6年3月)'!N20</f>
        <v>1490381</v>
      </c>
      <c r="O27" s="131">
        <f>+'(令和6年3月)'!O20</f>
        <v>4397</v>
      </c>
      <c r="P27" s="131">
        <f>+'(令和6年3月)'!P20</f>
        <v>1476136</v>
      </c>
      <c r="Q27" s="131">
        <f>+'(令和6年3月)'!Q20</f>
        <v>23824</v>
      </c>
      <c r="R27" s="131">
        <f>+'(令和6年3月)'!R20</f>
        <v>5091833.5999999996</v>
      </c>
      <c r="S27" s="131">
        <f>+'(令和6年3月)'!S20</f>
        <v>39659</v>
      </c>
      <c r="T27" s="131">
        <f>+'(令和6年3月)'!T20</f>
        <v>7411914</v>
      </c>
      <c r="U27" s="131">
        <f>+'(令和6年3月)'!U20</f>
        <v>4043</v>
      </c>
      <c r="V27" s="131">
        <f>+'(令和6年3月)'!V20</f>
        <v>1410779.0232558139</v>
      </c>
      <c r="W27" s="131">
        <f>+'(令和6年3月)'!W20</f>
        <v>3977.9360000000001</v>
      </c>
      <c r="X27" s="131">
        <f>+'(令和6年3月)'!X20</f>
        <v>669087</v>
      </c>
      <c r="Y27" s="131">
        <f>+'(令和6年3月)'!Y20</f>
        <v>87553.562999999995</v>
      </c>
      <c r="Z27" s="131">
        <f>+'(令和6年3月)'!Z20</f>
        <v>28091488.559619449</v>
      </c>
    </row>
    <row r="28" spans="1:40" ht="18.95" customHeight="1" thickBot="1" x14ac:dyDescent="0.2">
      <c r="A28" s="22"/>
      <c r="B28" s="190"/>
      <c r="C28" s="7"/>
      <c r="D28" s="55" t="s">
        <v>22</v>
      </c>
      <c r="E28" s="131">
        <f>+'(令和6年3月)'!E21</f>
        <v>1219</v>
      </c>
      <c r="F28" s="131">
        <f>+'(令和6年3月)'!F21</f>
        <v>149928</v>
      </c>
      <c r="G28" s="131">
        <f>+'(令和6年3月)'!G21</f>
        <v>1260.664</v>
      </c>
      <c r="H28" s="131">
        <f>+'(令和6年3月)'!H21</f>
        <v>506137</v>
      </c>
      <c r="I28" s="131">
        <f>+'(令和6年3月)'!I21</f>
        <v>2098</v>
      </c>
      <c r="J28" s="131">
        <f>+'(令和6年3月)'!J21</f>
        <v>1942160.4818181819</v>
      </c>
      <c r="K28" s="131">
        <f>+'(令和6年3月)'!K21</f>
        <v>1979</v>
      </c>
      <c r="L28" s="131">
        <f>+'(令和6年3月)'!L21</f>
        <v>2540053</v>
      </c>
      <c r="M28" s="131">
        <f>+'(令和6年3月)'!M21</f>
        <v>6096.1440000000002</v>
      </c>
      <c r="N28" s="131">
        <f>+'(令和6年3月)'!N21</f>
        <v>1411976</v>
      </c>
      <c r="O28" s="131">
        <f>+'(令和6年3月)'!O21</f>
        <v>4494</v>
      </c>
      <c r="P28" s="131">
        <f>+'(令和6年3月)'!P21</f>
        <v>1499868</v>
      </c>
      <c r="Q28" s="131">
        <f>+'(令和6年3月)'!Q21</f>
        <v>26715</v>
      </c>
      <c r="R28" s="131">
        <f>+'(令和6年3月)'!R21</f>
        <v>5488347.4000000004</v>
      </c>
      <c r="S28" s="131">
        <f>+'(令和6年3月)'!S21</f>
        <v>40925</v>
      </c>
      <c r="T28" s="131">
        <f>+'(令和6年3月)'!T21</f>
        <v>7490605</v>
      </c>
      <c r="U28" s="131">
        <f>+'(令和6年3月)'!W20</f>
        <v>3977.9360000000001</v>
      </c>
      <c r="V28" s="131">
        <f>+'(令和6年3月)'!V21</f>
        <v>1569701.1860465116</v>
      </c>
      <c r="W28" s="131">
        <f>+'(令和6年3月)'!W21</f>
        <v>4485.2759999999998</v>
      </c>
      <c r="X28" s="131">
        <f>+'(令和6年3月)'!X21</f>
        <v>724776</v>
      </c>
      <c r="Y28" s="131">
        <f>+'(令和6年3月)'!Y21</f>
        <v>93374.084000000003</v>
      </c>
      <c r="Z28" s="131">
        <f>+'(令和6年3月)'!Z21</f>
        <v>23323552.067864694</v>
      </c>
    </row>
    <row r="29" spans="1:40" ht="18.95" customHeight="1" thickBot="1" x14ac:dyDescent="0.2">
      <c r="A29" s="22"/>
      <c r="B29" s="190"/>
      <c r="C29" s="7"/>
      <c r="D29" s="55" t="s">
        <v>24</v>
      </c>
      <c r="E29" s="131">
        <f>+'(令和6年3月)'!E22</f>
        <v>1769.9080000000001</v>
      </c>
      <c r="F29" s="131">
        <f>+'(令和6年3月)'!F22</f>
        <v>309000</v>
      </c>
      <c r="G29" s="131">
        <f>+'(令和6年3月)'!G22</f>
        <v>1517.9189999999999</v>
      </c>
      <c r="H29" s="131">
        <f>+'(令和6年3月)'!H22</f>
        <v>683010.2</v>
      </c>
      <c r="I29" s="131">
        <f>+'(令和6年3月)'!I22</f>
        <v>3444</v>
      </c>
      <c r="J29" s="131">
        <f>+'(令和6年3月)'!J22</f>
        <v>2836416.0363636361</v>
      </c>
      <c r="K29" s="131">
        <f>+'(令和6年3月)'!K22</f>
        <v>4525</v>
      </c>
      <c r="L29" s="131">
        <f>+'(令和6年3月)'!L22</f>
        <v>8754879</v>
      </c>
      <c r="M29" s="131">
        <f>+'(令和6年3月)'!M22</f>
        <v>15750.491</v>
      </c>
      <c r="N29" s="131">
        <f>+'(令和6年3月)'!N22</f>
        <v>3352711.75</v>
      </c>
      <c r="O29" s="131">
        <f>+'(令和6年3月)'!O22</f>
        <v>4876</v>
      </c>
      <c r="P29" s="131">
        <f>+'(令和6年3月)'!P22</f>
        <v>1491682</v>
      </c>
      <c r="Q29" s="131">
        <f>+'(令和6年3月)'!Q22</f>
        <v>56948.9</v>
      </c>
      <c r="R29" s="131">
        <f>+'(令和6年3月)'!R22</f>
        <v>10570764.699999999</v>
      </c>
      <c r="S29" s="131">
        <f>+'(令和6年3月)'!S22</f>
        <v>31621.200000000001</v>
      </c>
      <c r="T29" s="131">
        <f>+'(令和6年3月)'!T22</f>
        <v>2785993</v>
      </c>
      <c r="U29" s="131">
        <f>+'(令和6年3月)'!U22</f>
        <v>5456.5</v>
      </c>
      <c r="V29" s="131">
        <f>+'(令和6年3月)'!V22</f>
        <v>2188955.0348837208</v>
      </c>
      <c r="W29" s="131">
        <f>+'(令和6年3月)'!W22</f>
        <v>6914.0867000000007</v>
      </c>
      <c r="X29" s="131">
        <f>+'(令和6年3月)'!X22</f>
        <v>1638615</v>
      </c>
      <c r="Y29" s="131">
        <f>+'(令和6年3月)'!Y22</f>
        <v>132824.00469999999</v>
      </c>
      <c r="Z29" s="131">
        <f>+'(令和6年3月)'!Z22</f>
        <v>34612026.72124736</v>
      </c>
    </row>
    <row r="30" spans="1:40" ht="18.95" customHeight="1" thickBot="1" x14ac:dyDescent="0.2">
      <c r="A30" s="22" t="s">
        <v>29</v>
      </c>
      <c r="B30" s="190"/>
      <c r="C30" s="7"/>
      <c r="D30" s="56" t="s">
        <v>44</v>
      </c>
      <c r="E30" s="185">
        <f>+'(令和6年3月)'!E23</f>
        <v>60.831636540522851</v>
      </c>
      <c r="F30" s="186">
        <f>+'(令和5年1月)'!F23</f>
        <v>0</v>
      </c>
      <c r="G30" s="185">
        <f>+'(令和6年3月)'!G23</f>
        <v>83.279305426152078</v>
      </c>
      <c r="H30" s="186">
        <f>+'(令和5年1月)'!H23</f>
        <v>0</v>
      </c>
      <c r="I30" s="185">
        <f>+'(令和6年3月)'!I23</f>
        <v>62.521994134897362</v>
      </c>
      <c r="J30" s="186">
        <f>+'(令和5年1月)'!J23</f>
        <v>0</v>
      </c>
      <c r="K30" s="185">
        <f>+'(令和6年3月)'!K23</f>
        <v>40.187520206918848</v>
      </c>
      <c r="L30" s="186">
        <f>+'(令和5年1月)'!L23</f>
        <v>0</v>
      </c>
      <c r="M30" s="185">
        <f>+'(令和6年3月)'!M23</f>
        <v>35.83290489119166</v>
      </c>
      <c r="N30" s="186">
        <f>+'(令和5年1月)'!N23</f>
        <v>0</v>
      </c>
      <c r="O30" s="185">
        <f>+'(令和6年3月)'!O23</f>
        <v>90.273124175043151</v>
      </c>
      <c r="P30" s="186">
        <f>+'(令和5年1月)'!P23</f>
        <v>0</v>
      </c>
      <c r="Q30" s="185">
        <f>+'(令和6年3月)'!Q23</f>
        <v>43.273841327250558</v>
      </c>
      <c r="R30" s="186">
        <f>+'(令和5年1月)'!R23</f>
        <v>0</v>
      </c>
      <c r="S30" s="185">
        <f>+'(令和6年3月)'!S23</f>
        <v>124.92016543581923</v>
      </c>
      <c r="T30" s="186">
        <f>+'(令和5年1月)'!T23</f>
        <v>0</v>
      </c>
      <c r="U30" s="185">
        <f>+'(令和6年3月)'!U23</f>
        <v>74.234414874225294</v>
      </c>
      <c r="V30" s="186">
        <f>+'(令和5年1月)'!V23</f>
        <v>0</v>
      </c>
      <c r="W30" s="185">
        <f>+'(令和6年3月)'!W23</f>
        <v>59.036685773667507</v>
      </c>
      <c r="X30" s="186">
        <f>+'(令和5年1月)'!X23</f>
        <v>0</v>
      </c>
      <c r="Y30" s="185">
        <f>+'(令和6年3月)'!Y23</f>
        <v>66.647742459654182</v>
      </c>
      <c r="Z30" s="186">
        <f>+'(令和5年1月)'!Z23</f>
        <v>0</v>
      </c>
    </row>
    <row r="31" spans="1:40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-40</v>
      </c>
      <c r="F31" s="91">
        <f t="shared" ref="F31:Z33" si="6">F20-F27</f>
        <v>22982</v>
      </c>
      <c r="G31" s="92">
        <f t="shared" si="6"/>
        <v>6.3539999999998145</v>
      </c>
      <c r="H31" s="93">
        <f t="shared" si="6"/>
        <v>29639</v>
      </c>
      <c r="I31" s="90">
        <f t="shared" si="6"/>
        <v>-206</v>
      </c>
      <c r="J31" s="91">
        <f t="shared" si="6"/>
        <v>275496.92727272701</v>
      </c>
      <c r="K31" s="92">
        <f t="shared" si="6"/>
        <v>-808</v>
      </c>
      <c r="L31" s="93">
        <f t="shared" si="6"/>
        <v>-5955271</v>
      </c>
      <c r="M31" s="90">
        <f t="shared" si="6"/>
        <v>2434.88</v>
      </c>
      <c r="N31" s="91">
        <f t="shared" si="6"/>
        <v>43794.399999999907</v>
      </c>
      <c r="O31" s="92">
        <f t="shared" si="6"/>
        <v>-216</v>
      </c>
      <c r="P31" s="93">
        <f t="shared" si="6"/>
        <v>-92319.40000000014</v>
      </c>
      <c r="Q31" s="90">
        <f t="shared" si="6"/>
        <v>436</v>
      </c>
      <c r="R31" s="91">
        <f t="shared" si="6"/>
        <v>533362.80000000075</v>
      </c>
      <c r="S31" s="92">
        <f t="shared" si="6"/>
        <v>8022</v>
      </c>
      <c r="T31" s="93">
        <f t="shared" si="6"/>
        <v>1763725.0999999996</v>
      </c>
      <c r="U31" s="90">
        <f t="shared" si="6"/>
        <v>-143</v>
      </c>
      <c r="V31" s="91">
        <f t="shared" si="6"/>
        <v>227092.52093023271</v>
      </c>
      <c r="W31" s="92">
        <f t="shared" si="6"/>
        <v>1695.2409999999995</v>
      </c>
      <c r="X31" s="93">
        <f t="shared" si="6"/>
        <v>3938742.4000000004</v>
      </c>
      <c r="Y31" s="90">
        <f t="shared" si="6"/>
        <v>11181.475000000006</v>
      </c>
      <c r="Z31" s="91">
        <f t="shared" si="6"/>
        <v>787244.74820296094</v>
      </c>
    </row>
    <row r="32" spans="1:40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7">E21-E28</f>
        <v>-197</v>
      </c>
      <c r="F32" s="95">
        <f t="shared" si="7"/>
        <v>-33218</v>
      </c>
      <c r="G32" s="96">
        <f t="shared" si="7"/>
        <v>-140.96900000000005</v>
      </c>
      <c r="H32" s="97">
        <f t="shared" si="7"/>
        <v>-28338</v>
      </c>
      <c r="I32" s="94">
        <f t="shared" si="7"/>
        <v>751.5</v>
      </c>
      <c r="J32" s="95">
        <f t="shared" si="7"/>
        <v>1230735.2636363637</v>
      </c>
      <c r="K32" s="96">
        <f t="shared" si="7"/>
        <v>-597</v>
      </c>
      <c r="L32" s="97">
        <f t="shared" si="7"/>
        <v>780135</v>
      </c>
      <c r="M32" s="94">
        <f t="shared" si="7"/>
        <v>1799.9479999999994</v>
      </c>
      <c r="N32" s="95">
        <f t="shared" si="7"/>
        <v>413978.39999999991</v>
      </c>
      <c r="O32" s="96">
        <f t="shared" si="7"/>
        <v>-168</v>
      </c>
      <c r="P32" s="97">
        <f t="shared" si="7"/>
        <v>132875.60000000009</v>
      </c>
      <c r="Q32" s="94">
        <f t="shared" si="7"/>
        <v>-1789.5</v>
      </c>
      <c r="R32" s="95">
        <f t="shared" si="7"/>
        <v>229010.5</v>
      </c>
      <c r="S32" s="96">
        <f t="shared" si="7"/>
        <v>9779</v>
      </c>
      <c r="T32" s="97">
        <f t="shared" si="7"/>
        <v>1954703.0999999996</v>
      </c>
      <c r="U32" s="94">
        <f>W20-U28</f>
        <v>1695.2409999999995</v>
      </c>
      <c r="V32" s="95">
        <f t="shared" si="6"/>
        <v>405640.10232558148</v>
      </c>
      <c r="W32" s="96">
        <f t="shared" si="6"/>
        <v>1134.1210000000001</v>
      </c>
      <c r="X32" s="97">
        <f t="shared" si="6"/>
        <v>1904369.7000000002</v>
      </c>
      <c r="Y32" s="94">
        <f t="shared" si="6"/>
        <v>10798.5</v>
      </c>
      <c r="Z32" s="95">
        <f t="shared" si="6"/>
        <v>6989891.6659619436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7"/>
        <v>-148.00800000000004</v>
      </c>
      <c r="F33" s="95">
        <f t="shared" si="6"/>
        <v>9799</v>
      </c>
      <c r="G33" s="96">
        <f t="shared" si="6"/>
        <v>171.98000000000002</v>
      </c>
      <c r="H33" s="97">
        <f t="shared" si="6"/>
        <v>50273.800000000047</v>
      </c>
      <c r="I33" s="94">
        <f t="shared" si="6"/>
        <v>-887.09999999999991</v>
      </c>
      <c r="J33" s="95">
        <f t="shared" si="6"/>
        <v>-1123255.1181818179</v>
      </c>
      <c r="K33" s="96">
        <f t="shared" si="6"/>
        <v>1572</v>
      </c>
      <c r="L33" s="97">
        <f t="shared" si="6"/>
        <v>-2734009</v>
      </c>
      <c r="M33" s="94">
        <f t="shared" si="6"/>
        <v>-1394.1190000000006</v>
      </c>
      <c r="N33" s="95">
        <f t="shared" si="6"/>
        <v>-529835.29700000025</v>
      </c>
      <c r="O33" s="96">
        <f t="shared" si="6"/>
        <v>-524</v>
      </c>
      <c r="P33" s="97">
        <f t="shared" si="6"/>
        <v>-385554.30000000005</v>
      </c>
      <c r="Q33" s="94">
        <f t="shared" si="6"/>
        <v>-958</v>
      </c>
      <c r="R33" s="95">
        <f t="shared" si="6"/>
        <v>461108.23760000058</v>
      </c>
      <c r="S33" s="96">
        <f t="shared" si="6"/>
        <v>879.59999999999854</v>
      </c>
      <c r="T33" s="97">
        <f t="shared" si="6"/>
        <v>225245.29999999981</v>
      </c>
      <c r="U33" s="94">
        <f t="shared" si="6"/>
        <v>-1643.1</v>
      </c>
      <c r="V33" s="95">
        <f t="shared" si="6"/>
        <v>-759852.01860465109</v>
      </c>
      <c r="W33" s="96">
        <f t="shared" si="6"/>
        <v>193.5699999999988</v>
      </c>
      <c r="X33" s="97">
        <f t="shared" si="6"/>
        <v>1511658.7000000002</v>
      </c>
      <c r="Y33" s="94">
        <f t="shared" si="6"/>
        <v>-2737.176999999996</v>
      </c>
      <c r="Z33" s="95">
        <f t="shared" si="6"/>
        <v>-3274420.6961864717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1.049248869774317</v>
      </c>
      <c r="F34" s="188"/>
      <c r="G34" s="187">
        <f t="shared" ref="G34" si="8">+G23-G30</f>
        <v>-9.241236995149265</v>
      </c>
      <c r="H34" s="188"/>
      <c r="I34" s="187">
        <f t="shared" ref="I34" si="9">+I23-I30</f>
        <v>17.592276349669454</v>
      </c>
      <c r="J34" s="188"/>
      <c r="K34" s="187">
        <f t="shared" ref="K34" si="10">+K23-K30</f>
        <v>-21.792712545054037</v>
      </c>
      <c r="L34" s="188"/>
      <c r="M34" s="187">
        <f t="shared" ref="M34" si="11">+M23-M30</f>
        <v>19.000471790686646</v>
      </c>
      <c r="N34" s="188"/>
      <c r="O34" s="187">
        <f t="shared" ref="O34" si="12">+O23-O30</f>
        <v>5.4079015813397007</v>
      </c>
      <c r="P34" s="188"/>
      <c r="Q34" s="187">
        <f t="shared" ref="Q34" si="13">+Q23-Q30</f>
        <v>0.38943333623449661</v>
      </c>
      <c r="R34" s="188"/>
      <c r="S34" s="187">
        <f t="shared" ref="S34" si="14">+S23-S30</f>
        <v>19.711335521187493</v>
      </c>
      <c r="T34" s="188"/>
      <c r="U34" s="187">
        <f t="shared" ref="U34" si="15">+U23-U30</f>
        <v>44.61026930493847</v>
      </c>
      <c r="V34" s="188"/>
      <c r="W34" s="187">
        <f t="shared" ref="W34" si="16">+W23-W30</f>
        <v>20.704495361420619</v>
      </c>
      <c r="X34" s="188"/>
      <c r="Y34" s="187">
        <f t="shared" ref="Y34" si="17">+Y23-Y30</f>
        <v>9.7308874332312314</v>
      </c>
      <c r="Z34" s="188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8">E20/E27*100</f>
        <v>96.1612284069098</v>
      </c>
      <c r="F35" s="60">
        <f t="shared" si="18"/>
        <v>124.78859263094313</v>
      </c>
      <c r="G35" s="61">
        <f t="shared" si="18"/>
        <v>100.50252011385392</v>
      </c>
      <c r="H35" s="62">
        <f t="shared" si="18"/>
        <v>105.82732525790324</v>
      </c>
      <c r="I35" s="59">
        <f t="shared" si="18"/>
        <v>90.489381348107116</v>
      </c>
      <c r="J35" s="60">
        <f t="shared" si="18"/>
        <v>120.15159876707943</v>
      </c>
      <c r="K35" s="61">
        <f t="shared" si="18"/>
        <v>53.828571428571422</v>
      </c>
      <c r="L35" s="62">
        <f t="shared" si="18"/>
        <v>30.533787679622641</v>
      </c>
      <c r="M35" s="59">
        <f t="shared" si="18"/>
        <v>144.83960075135354</v>
      </c>
      <c r="N35" s="60">
        <f t="shared" si="18"/>
        <v>102.93847009590165</v>
      </c>
      <c r="O35" s="61">
        <f t="shared" si="18"/>
        <v>95.087559699795307</v>
      </c>
      <c r="P35" s="62">
        <f t="shared" si="18"/>
        <v>93.74587436387975</v>
      </c>
      <c r="Q35" s="59">
        <f t="shared" si="18"/>
        <v>101.83008730691741</v>
      </c>
      <c r="R35" s="60">
        <f t="shared" si="18"/>
        <v>110.47486704985805</v>
      </c>
      <c r="S35" s="61">
        <f t="shared" si="18"/>
        <v>120.22743891676542</v>
      </c>
      <c r="T35" s="62">
        <f t="shared" si="18"/>
        <v>123.79581171611002</v>
      </c>
      <c r="U35" s="59">
        <f t="shared" si="18"/>
        <v>96.463022508038591</v>
      </c>
      <c r="V35" s="60">
        <f t="shared" si="18"/>
        <v>116.09695899830901</v>
      </c>
      <c r="W35" s="61">
        <f t="shared" si="18"/>
        <v>142.61609538212781</v>
      </c>
      <c r="X35" s="62">
        <f t="shared" si="18"/>
        <v>688.67417839533584</v>
      </c>
      <c r="Y35" s="59">
        <f t="shared" si="18"/>
        <v>112.77101081540224</v>
      </c>
      <c r="Z35" s="60">
        <f t="shared" si="18"/>
        <v>102.80243158539699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8"/>
        <v>83.839212469237083</v>
      </c>
      <c r="F36" s="64">
        <f t="shared" si="18"/>
        <v>77.844031801931592</v>
      </c>
      <c r="G36" s="65">
        <f t="shared" si="18"/>
        <v>88.817876928348866</v>
      </c>
      <c r="H36" s="66">
        <f t="shared" si="18"/>
        <v>94.401120645200805</v>
      </c>
      <c r="I36" s="63">
        <f t="shared" si="18"/>
        <v>135.81982840800762</v>
      </c>
      <c r="J36" s="64">
        <f t="shared" si="18"/>
        <v>163.36939069443906</v>
      </c>
      <c r="K36" s="65">
        <f t="shared" si="18"/>
        <v>69.833249115715006</v>
      </c>
      <c r="L36" s="66">
        <f t="shared" si="18"/>
        <v>130.71333550914096</v>
      </c>
      <c r="M36" s="63">
        <f t="shared" si="18"/>
        <v>129.52600857197598</v>
      </c>
      <c r="N36" s="64">
        <f t="shared" si="18"/>
        <v>129.31908191074069</v>
      </c>
      <c r="O36" s="65">
        <f t="shared" si="18"/>
        <v>96.261682242990659</v>
      </c>
      <c r="P36" s="66">
        <f t="shared" si="18"/>
        <v>108.85915293879196</v>
      </c>
      <c r="Q36" s="63">
        <f t="shared" si="18"/>
        <v>93.301516002245933</v>
      </c>
      <c r="R36" s="64">
        <f t="shared" si="18"/>
        <v>104.17266771414653</v>
      </c>
      <c r="S36" s="65">
        <f t="shared" si="18"/>
        <v>123.89492974954183</v>
      </c>
      <c r="T36" s="66">
        <f t="shared" si="18"/>
        <v>126.0953968337671</v>
      </c>
      <c r="U36" s="63">
        <f>W20/U28*100</f>
        <v>142.61609538212781</v>
      </c>
      <c r="V36" s="64">
        <f t="shared" si="18"/>
        <v>125.84186760712315</v>
      </c>
      <c r="W36" s="65">
        <f t="shared" si="18"/>
        <v>125.28542279226518</v>
      </c>
      <c r="X36" s="66">
        <f t="shared" si="18"/>
        <v>362.75286433325607</v>
      </c>
      <c r="Y36" s="63">
        <f t="shared" si="18"/>
        <v>111.56477208386859</v>
      </c>
      <c r="Z36" s="64">
        <f t="shared" si="18"/>
        <v>129.96924158731659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8"/>
        <v>91.637531442312252</v>
      </c>
      <c r="F37" s="68">
        <f t="shared" si="18"/>
        <v>103.17119741100325</v>
      </c>
      <c r="G37" s="69">
        <f t="shared" si="18"/>
        <v>111.3299853285979</v>
      </c>
      <c r="H37" s="70">
        <f t="shared" si="18"/>
        <v>107.36062214005004</v>
      </c>
      <c r="I37" s="67">
        <f t="shared" si="18"/>
        <v>74.242160278745644</v>
      </c>
      <c r="J37" s="68">
        <f t="shared" si="18"/>
        <v>60.398788337769304</v>
      </c>
      <c r="K37" s="69">
        <f t="shared" si="18"/>
        <v>134.74033149171271</v>
      </c>
      <c r="L37" s="70">
        <f t="shared" si="18"/>
        <v>68.771595815316232</v>
      </c>
      <c r="M37" s="67">
        <f t="shared" si="18"/>
        <v>91.148726728582616</v>
      </c>
      <c r="N37" s="68">
        <f t="shared" si="18"/>
        <v>84.196813310896758</v>
      </c>
      <c r="O37" s="69">
        <f t="shared" si="18"/>
        <v>89.253486464315017</v>
      </c>
      <c r="P37" s="70">
        <f t="shared" si="18"/>
        <v>74.153050046859846</v>
      </c>
      <c r="Q37" s="67">
        <f t="shared" si="18"/>
        <v>98.317790159248034</v>
      </c>
      <c r="R37" s="68">
        <f t="shared" si="18"/>
        <v>104.36210861452626</v>
      </c>
      <c r="S37" s="69">
        <f t="shared" si="18"/>
        <v>102.78167811468255</v>
      </c>
      <c r="T37" s="70">
        <f t="shared" si="18"/>
        <v>108.0849198113563</v>
      </c>
      <c r="U37" s="67">
        <f t="shared" si="18"/>
        <v>69.887290387611117</v>
      </c>
      <c r="V37" s="68">
        <f t="shared" si="18"/>
        <v>65.286997380235576</v>
      </c>
      <c r="W37" s="69">
        <f t="shared" si="18"/>
        <v>102.79964669809533</v>
      </c>
      <c r="X37" s="70">
        <f t="shared" si="18"/>
        <v>192.25221909966649</v>
      </c>
      <c r="Y37" s="67">
        <f t="shared" si="18"/>
        <v>97.939245239456326</v>
      </c>
      <c r="Z37" s="68">
        <f t="shared" si="18"/>
        <v>90.539644723617428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42">
        <f>+'(令和7年2月)'!E20</f>
        <v>782</v>
      </c>
      <c r="F39" s="143">
        <f>+'(令和7年2月)'!F20</f>
        <v>71770</v>
      </c>
      <c r="G39" s="142">
        <f>+'(令和7年2月)'!G20</f>
        <v>1000.261</v>
      </c>
      <c r="H39" s="143">
        <f>+'(令和7年2月)'!H20</f>
        <v>422734</v>
      </c>
      <c r="I39" s="142">
        <f>+'(令和7年2月)'!I20</f>
        <v>2232.4</v>
      </c>
      <c r="J39" s="143">
        <f>+'(令和7年2月)'!J20</f>
        <v>1465117.1181818182</v>
      </c>
      <c r="K39" s="142">
        <f>+'(令和7年2月)'!K20</f>
        <v>4545</v>
      </c>
      <c r="L39" s="143">
        <f>+'(令和7年2月)'!L20</f>
        <v>3615482</v>
      </c>
      <c r="M39" s="142">
        <f>+'(令和7年2月)'!M20</f>
        <v>5551</v>
      </c>
      <c r="N39" s="143">
        <f>+'(令和7年2月)'!N20</f>
        <v>1238561.5</v>
      </c>
      <c r="O39" s="142">
        <f>+'(令和7年2月)'!O20</f>
        <v>3358</v>
      </c>
      <c r="P39" s="143">
        <f>+'(令和7年2月)'!P20</f>
        <v>1089304.4000000001</v>
      </c>
      <c r="Q39" s="142">
        <f>+'(令和7年2月)'!Q20</f>
        <v>22352.5</v>
      </c>
      <c r="R39" s="143">
        <f>+'(令和7年2月)'!R20</f>
        <v>3963089</v>
      </c>
      <c r="S39" s="144">
        <f>+'(令和7年2月)'!S20</f>
        <v>35819</v>
      </c>
      <c r="T39" s="145">
        <f>+'(令和7年2月)'!T20</f>
        <v>6775964.2000000002</v>
      </c>
      <c r="U39" s="142">
        <f>+'(令和7年2月)'!U20</f>
        <v>3437</v>
      </c>
      <c r="V39" s="143">
        <f>+'(令和7年2月)'!V20</f>
        <v>1402738.534883721</v>
      </c>
      <c r="W39" s="142">
        <f>+'(令和7年2月)'!W20</f>
        <v>4945.2460000000001</v>
      </c>
      <c r="X39" s="143">
        <f>+'(令和7年2月)'!X20</f>
        <v>562791</v>
      </c>
      <c r="Y39" s="146">
        <f>+'(令和7年2月)'!Y20</f>
        <v>84022.407000000007</v>
      </c>
      <c r="Z39" s="147">
        <f>+'(令和7年2月)'!Z20</f>
        <v>20607551.753065541</v>
      </c>
    </row>
    <row r="40" spans="1:38" ht="18.95" customHeight="1" x14ac:dyDescent="0.15">
      <c r="A40" s="22"/>
      <c r="B40" s="195"/>
      <c r="C40" s="22"/>
      <c r="D40" s="82" t="s">
        <v>22</v>
      </c>
      <c r="E40" s="148">
        <f>+'(令和7年2月)'!E21</f>
        <v>1022</v>
      </c>
      <c r="F40" s="149">
        <f>+'(令和7年2月)'!F21</f>
        <v>96023</v>
      </c>
      <c r="G40" s="148">
        <f>+'(令和7年2月)'!G21</f>
        <v>1061.9259999999999</v>
      </c>
      <c r="H40" s="149">
        <f>+'(令和7年2月)'!H21</f>
        <v>443100</v>
      </c>
      <c r="I40" s="148">
        <f>+'(令和7年2月)'!I21</f>
        <v>1797.1</v>
      </c>
      <c r="J40" s="149">
        <f>+'(令和7年2月)'!J21</f>
        <v>1256928.0909090908</v>
      </c>
      <c r="K40" s="148">
        <f>+'(令和7年2月)'!K21</f>
        <v>1626</v>
      </c>
      <c r="L40" s="149">
        <f>+'(令和7年2月)'!L21</f>
        <v>3920348</v>
      </c>
      <c r="M40" s="148">
        <f>+'(令和7年2月)'!M21</f>
        <v>5017.0959999999995</v>
      </c>
      <c r="N40" s="149">
        <f>+'(令和7年2月)'!N21</f>
        <v>984752.3</v>
      </c>
      <c r="O40" s="148">
        <f>+'(令和7年2月)'!O21</f>
        <v>3394</v>
      </c>
      <c r="P40" s="149">
        <f>+'(令和7年2月)'!P21</f>
        <v>1097079.8999999999</v>
      </c>
      <c r="Q40" s="148">
        <f>+'(令和7年2月)'!Q21</f>
        <v>24494.400000000001</v>
      </c>
      <c r="R40" s="149">
        <f>+'(令和7年2月)'!R21</f>
        <v>4322311.5</v>
      </c>
      <c r="S40" s="144">
        <f>+'(令和7年2月)'!S21</f>
        <v>36184</v>
      </c>
      <c r="T40" s="145">
        <f>+'(令和7年2月)'!T21</f>
        <v>6663328.9000000004</v>
      </c>
      <c r="U40" s="148">
        <f>+'(令和7年2月)'!W20</f>
        <v>4945.2460000000001</v>
      </c>
      <c r="V40" s="149">
        <f>+'(令和7年2月)'!V21</f>
        <v>1090759.6976744186</v>
      </c>
      <c r="W40" s="148">
        <f>+'(令和7年2月)'!W21</f>
        <v>4729.2260000000006</v>
      </c>
      <c r="X40" s="149">
        <f>+'(令和7年2月)'!X21</f>
        <v>530750</v>
      </c>
      <c r="Y40" s="150">
        <f>+'(令和7年2月)'!Y21</f>
        <v>82611.747999999992</v>
      </c>
      <c r="Z40" s="151">
        <f>+'(令和7年2月)'!Z21</f>
        <v>20405381.388583511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48">
        <f>+'(令和7年2月)'!E22</f>
        <v>1648.9</v>
      </c>
      <c r="F41" s="149">
        <f>+'(令和7年2月)'!F22</f>
        <v>319815</v>
      </c>
      <c r="G41" s="148">
        <f>+'(令和7年2月)'!G22</f>
        <v>1538.8130000000001</v>
      </c>
      <c r="H41" s="149">
        <f>+'(令和7年2月)'!H22</f>
        <v>672823</v>
      </c>
      <c r="I41" s="148">
        <f>+'(令和7年2月)'!I22</f>
        <v>3446.4</v>
      </c>
      <c r="J41" s="149">
        <f>+'(令和7年2月)'!J22</f>
        <v>3243437.8000000003</v>
      </c>
      <c r="K41" s="148">
        <f>+'(令和7年2月)'!K22</f>
        <v>6537</v>
      </c>
      <c r="L41" s="149">
        <f>+'(令和7年2月)'!L22</f>
        <v>6723426</v>
      </c>
      <c r="M41" s="148">
        <f>+'(令和7年2月)'!M22</f>
        <v>14387.384</v>
      </c>
      <c r="N41" s="149">
        <f>+'(令和7年2月)'!N22</f>
        <v>3114655.4529999997</v>
      </c>
      <c r="O41" s="148">
        <f>+'(令和7年2月)'!O22</f>
        <v>4539</v>
      </c>
      <c r="P41" s="149">
        <f>+'(令和7年2月)'!P22</f>
        <v>1360327.8</v>
      </c>
      <c r="Q41" s="148">
        <f>+'(令和7年2月)'!Q22</f>
        <v>56656.4</v>
      </c>
      <c r="R41" s="149">
        <f>+'(令和7年2月)'!R22</f>
        <v>11124034.4376</v>
      </c>
      <c r="S41" s="144">
        <f>+'(令和7年2月)'!S22</f>
        <v>35523.800000000003</v>
      </c>
      <c r="T41" s="145">
        <f>+'(令和7年2月)'!T22</f>
        <v>3280907.3</v>
      </c>
      <c r="U41" s="148">
        <f>+'(令和7年2月)'!U22</f>
        <v>4241.8</v>
      </c>
      <c r="V41" s="149">
        <f>+'(令和7年2月)'!V22</f>
        <v>1766572.7604651162</v>
      </c>
      <c r="W41" s="148">
        <f>+'(令和7年2月)'!W22</f>
        <v>7053.876699999998</v>
      </c>
      <c r="X41" s="149">
        <f>+'(令和7年2月)'!X22</f>
        <v>1171590</v>
      </c>
      <c r="Y41" s="150">
        <f>+'(令和7年2月)'!Y22</f>
        <v>135573.3737</v>
      </c>
      <c r="Z41" s="151">
        <f>+'(令和7年2月)'!Z22</f>
        <v>32777589.551065117</v>
      </c>
    </row>
    <row r="42" spans="1:38" ht="18.95" customHeight="1" thickBot="1" x14ac:dyDescent="0.2">
      <c r="A42" s="22"/>
      <c r="B42" s="195"/>
      <c r="C42" s="22"/>
      <c r="D42" s="89" t="s">
        <v>44</v>
      </c>
      <c r="E42" s="192">
        <f>+'(令和7年2月)'!E23</f>
        <v>50.992142009158236</v>
      </c>
      <c r="F42" s="193">
        <f>+'(令和5年12月)'!F23</f>
        <v>0</v>
      </c>
      <c r="G42" s="192">
        <f>+'(令和7年2月)'!G23</f>
        <v>65.689577678526774</v>
      </c>
      <c r="H42" s="193">
        <f>+'(令和5年12月)'!H23</f>
        <v>0</v>
      </c>
      <c r="I42" s="192">
        <f>+'(令和7年2月)'!I23</f>
        <v>62.400309717382882</v>
      </c>
      <c r="J42" s="193">
        <f>+'(令和5年12月)'!J23</f>
        <v>0</v>
      </c>
      <c r="K42" s="192">
        <f>+'(令和7年2月)'!K23</f>
        <v>60.76809453471197</v>
      </c>
      <c r="L42" s="193">
        <f>+'(令和5年12月)'!L23</f>
        <v>0</v>
      </c>
      <c r="M42" s="192">
        <f>+'(令和7年2月)'!M23</f>
        <v>37.421291359924396</v>
      </c>
      <c r="N42" s="193">
        <f>+'(令和5年12月)'!N23</f>
        <v>0</v>
      </c>
      <c r="O42" s="192">
        <f>+'(令和7年2月)'!O23</f>
        <v>74.426807760141088</v>
      </c>
      <c r="P42" s="193">
        <f>+'(令和5年12月)'!P23</f>
        <v>0</v>
      </c>
      <c r="Q42" s="192">
        <f>+'(令和7年2月)'!Q23</f>
        <v>40.576000803778449</v>
      </c>
      <c r="R42" s="193">
        <f>+'(令和5年12月)'!R23</f>
        <v>0</v>
      </c>
      <c r="S42" s="192">
        <f>+'(令和7年2月)'!S23</f>
        <v>100.82674486015073</v>
      </c>
      <c r="T42" s="193">
        <f>+'(令和5年12月)'!T23</f>
        <v>0</v>
      </c>
      <c r="U42" s="192">
        <f>+'(令和7年2月)'!U23</f>
        <v>80.683100112809925</v>
      </c>
      <c r="V42" s="193">
        <f>+'(令和5年12月)'!V23</f>
        <v>0</v>
      </c>
      <c r="W42" s="192">
        <f>+'(令和7年2月)'!W23</f>
        <v>69.641935397349357</v>
      </c>
      <c r="X42" s="193">
        <f>+'(令和5年12月)'!X23</f>
        <v>0</v>
      </c>
      <c r="Y42" s="192">
        <f>+'(令和7年2月)'!Y23</f>
        <v>61.786358013474349</v>
      </c>
      <c r="Z42" s="193">
        <f>+'(令和5年12月)'!Z23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9">E20-E39</f>
        <v>220</v>
      </c>
      <c r="F43" s="93">
        <f t="shared" si="19"/>
        <v>43924</v>
      </c>
      <c r="G43" s="90">
        <f t="shared" si="19"/>
        <v>270.52</v>
      </c>
      <c r="H43" s="91">
        <f t="shared" si="19"/>
        <v>115526</v>
      </c>
      <c r="I43" s="92">
        <f t="shared" si="19"/>
        <v>-272.40000000000009</v>
      </c>
      <c r="J43" s="93">
        <f t="shared" si="19"/>
        <v>177501.74545454537</v>
      </c>
      <c r="K43" s="90">
        <f t="shared" si="19"/>
        <v>-3603</v>
      </c>
      <c r="L43" s="91">
        <f t="shared" si="19"/>
        <v>-997850</v>
      </c>
      <c r="M43" s="92">
        <f t="shared" si="19"/>
        <v>2314.08</v>
      </c>
      <c r="N43" s="93">
        <f t="shared" si="19"/>
        <v>295613.89999999991</v>
      </c>
      <c r="O43" s="90">
        <f t="shared" si="19"/>
        <v>823</v>
      </c>
      <c r="P43" s="91">
        <f t="shared" si="19"/>
        <v>294512.19999999972</v>
      </c>
      <c r="Q43" s="92">
        <f t="shared" si="19"/>
        <v>1907.5</v>
      </c>
      <c r="R43" s="93">
        <f t="shared" si="19"/>
        <v>1662107.4000000004</v>
      </c>
      <c r="S43" s="90">
        <f t="shared" si="19"/>
        <v>11862</v>
      </c>
      <c r="T43" s="91">
        <f t="shared" si="19"/>
        <v>2399674.8999999994</v>
      </c>
      <c r="U43" s="92">
        <f t="shared" si="19"/>
        <v>463</v>
      </c>
      <c r="V43" s="93">
        <f t="shared" si="19"/>
        <v>235133.00930232555</v>
      </c>
      <c r="W43" s="90">
        <f t="shared" si="19"/>
        <v>727.93099999999959</v>
      </c>
      <c r="X43" s="91">
        <f t="shared" si="19"/>
        <v>4045038.4000000004</v>
      </c>
      <c r="Y43" s="90">
        <f t="shared" si="19"/>
        <v>14712.630999999994</v>
      </c>
      <c r="Z43" s="91">
        <f t="shared" si="19"/>
        <v>8271181.5547568686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9"/>
        <v>0</v>
      </c>
      <c r="F44" s="97">
        <f t="shared" si="19"/>
        <v>20687</v>
      </c>
      <c r="G44" s="94">
        <f t="shared" si="19"/>
        <v>57.769000000000005</v>
      </c>
      <c r="H44" s="95">
        <f t="shared" si="19"/>
        <v>34699</v>
      </c>
      <c r="I44" s="96">
        <f t="shared" si="19"/>
        <v>1052.4000000000001</v>
      </c>
      <c r="J44" s="97">
        <f t="shared" si="19"/>
        <v>1915967.6545454548</v>
      </c>
      <c r="K44" s="94">
        <f t="shared" si="19"/>
        <v>-244</v>
      </c>
      <c r="L44" s="95">
        <f t="shared" si="19"/>
        <v>-600160</v>
      </c>
      <c r="M44" s="96">
        <f t="shared" si="19"/>
        <v>2878.9960000000001</v>
      </c>
      <c r="N44" s="97">
        <f t="shared" si="19"/>
        <v>841202.09999999986</v>
      </c>
      <c r="O44" s="94">
        <f t="shared" si="19"/>
        <v>932</v>
      </c>
      <c r="P44" s="95">
        <f t="shared" si="19"/>
        <v>535663.70000000019</v>
      </c>
      <c r="Q44" s="96">
        <f t="shared" si="19"/>
        <v>431.09999999999854</v>
      </c>
      <c r="R44" s="97">
        <f t="shared" si="19"/>
        <v>1395046.4000000004</v>
      </c>
      <c r="S44" s="94">
        <f t="shared" si="19"/>
        <v>14520</v>
      </c>
      <c r="T44" s="95">
        <f t="shared" si="19"/>
        <v>2781979.1999999993</v>
      </c>
      <c r="U44" s="96">
        <f>W20-U40</f>
        <v>727.93099999999959</v>
      </c>
      <c r="V44" s="97">
        <f t="shared" si="19"/>
        <v>884581.59069767455</v>
      </c>
      <c r="W44" s="94">
        <f t="shared" si="19"/>
        <v>890.17099999999937</v>
      </c>
      <c r="X44" s="95">
        <f t="shared" si="19"/>
        <v>2098395.7000000002</v>
      </c>
      <c r="Y44" s="94">
        <f t="shared" si="19"/>
        <v>21560.83600000001</v>
      </c>
      <c r="Z44" s="95">
        <f t="shared" si="19"/>
        <v>9908062.3452431262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9"/>
        <v>-27</v>
      </c>
      <c r="F45" s="97">
        <f t="shared" si="19"/>
        <v>-1016</v>
      </c>
      <c r="G45" s="94">
        <f t="shared" si="19"/>
        <v>151.08599999999979</v>
      </c>
      <c r="H45" s="95">
        <f t="shared" si="19"/>
        <v>60461</v>
      </c>
      <c r="I45" s="96">
        <f t="shared" si="19"/>
        <v>-889.5</v>
      </c>
      <c r="J45" s="97">
        <f t="shared" si="19"/>
        <v>-1530276.8818181821</v>
      </c>
      <c r="K45" s="94">
        <f t="shared" si="19"/>
        <v>-440</v>
      </c>
      <c r="L45" s="95">
        <f t="shared" si="19"/>
        <v>-702556</v>
      </c>
      <c r="M45" s="96">
        <f t="shared" si="19"/>
        <v>-31.012000000000626</v>
      </c>
      <c r="N45" s="97">
        <f t="shared" si="19"/>
        <v>-291779</v>
      </c>
      <c r="O45" s="94">
        <f t="shared" si="19"/>
        <v>-187</v>
      </c>
      <c r="P45" s="95">
        <f t="shared" si="19"/>
        <v>-254200.10000000009</v>
      </c>
      <c r="Q45" s="96">
        <f t="shared" si="19"/>
        <v>-665.5</v>
      </c>
      <c r="R45" s="97">
        <f t="shared" si="19"/>
        <v>-92161.5</v>
      </c>
      <c r="S45" s="94">
        <f t="shared" si="19"/>
        <v>-3023.0000000000036</v>
      </c>
      <c r="T45" s="95">
        <f t="shared" si="19"/>
        <v>-269669</v>
      </c>
      <c r="U45" s="96">
        <f t="shared" si="19"/>
        <v>-428.40000000000009</v>
      </c>
      <c r="V45" s="97">
        <f t="shared" si="19"/>
        <v>-337469.74418604653</v>
      </c>
      <c r="W45" s="94">
        <f t="shared" si="19"/>
        <v>53.780000000001564</v>
      </c>
      <c r="X45" s="95">
        <f t="shared" si="19"/>
        <v>1978683.7000000002</v>
      </c>
      <c r="Y45" s="94">
        <f t="shared" si="19"/>
        <v>-5486.5460000000021</v>
      </c>
      <c r="Z45" s="95">
        <f t="shared" si="19"/>
        <v>-1439983.5260042287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10.888743401138932</v>
      </c>
      <c r="F46" s="193"/>
      <c r="G46" s="192">
        <f>G23-G42</f>
        <v>8.3484907524760388</v>
      </c>
      <c r="H46" s="193"/>
      <c r="I46" s="192">
        <f>I23-I42</f>
        <v>17.713960767183934</v>
      </c>
      <c r="J46" s="193"/>
      <c r="K46" s="192">
        <f>K23-K42</f>
        <v>-42.37328687284716</v>
      </c>
      <c r="L46" s="193"/>
      <c r="M46" s="192">
        <f>M23-M42</f>
        <v>17.41208532195391</v>
      </c>
      <c r="N46" s="193"/>
      <c r="O46" s="192">
        <f t="shared" si="19"/>
        <v>21.254217996241763</v>
      </c>
      <c r="P46" s="193"/>
      <c r="Q46" s="192">
        <f t="shared" si="19"/>
        <v>3.0872738597066061</v>
      </c>
      <c r="R46" s="193"/>
      <c r="S46" s="192">
        <f t="shared" si="19"/>
        <v>43.804756096855996</v>
      </c>
      <c r="T46" s="193"/>
      <c r="U46" s="192">
        <f t="shared" si="19"/>
        <v>38.161584066353839</v>
      </c>
      <c r="V46" s="193"/>
      <c r="W46" s="192">
        <f t="shared" si="19"/>
        <v>10.099245737738769</v>
      </c>
      <c r="X46" s="193"/>
      <c r="Y46" s="192">
        <f t="shared" si="19"/>
        <v>14.592271879411065</v>
      </c>
      <c r="Z46" s="193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20">E20/E39*100</f>
        <v>128.13299232736571</v>
      </c>
      <c r="F47" s="72">
        <f t="shared" si="20"/>
        <v>161.20105893827505</v>
      </c>
      <c r="G47" s="71">
        <f t="shared" si="20"/>
        <v>127.04494127032844</v>
      </c>
      <c r="H47" s="73">
        <f t="shared" si="20"/>
        <v>127.32829628087639</v>
      </c>
      <c r="I47" s="74">
        <f t="shared" si="20"/>
        <v>87.797885683569248</v>
      </c>
      <c r="J47" s="72">
        <f t="shared" si="20"/>
        <v>112.11519156057787</v>
      </c>
      <c r="K47" s="71">
        <f t="shared" si="20"/>
        <v>20.726072607260726</v>
      </c>
      <c r="L47" s="73">
        <f t="shared" si="20"/>
        <v>72.400637038159772</v>
      </c>
      <c r="M47" s="74">
        <f t="shared" si="20"/>
        <v>141.6876238515583</v>
      </c>
      <c r="N47" s="72">
        <f t="shared" si="20"/>
        <v>123.86751889187578</v>
      </c>
      <c r="O47" s="71">
        <f t="shared" si="20"/>
        <v>124.50863609291245</v>
      </c>
      <c r="P47" s="73">
        <f t="shared" si="20"/>
        <v>127.03672178318564</v>
      </c>
      <c r="Q47" s="74">
        <f t="shared" si="20"/>
        <v>108.53372106028409</v>
      </c>
      <c r="R47" s="72">
        <f t="shared" si="20"/>
        <v>141.93969401141385</v>
      </c>
      <c r="S47" s="71">
        <f t="shared" si="20"/>
        <v>133.11650241491947</v>
      </c>
      <c r="T47" s="73">
        <f t="shared" si="20"/>
        <v>135.41451561978442</v>
      </c>
      <c r="U47" s="74">
        <f t="shared" si="20"/>
        <v>113.47105033459412</v>
      </c>
      <c r="V47" s="72">
        <f t="shared" si="20"/>
        <v>116.76242602986713</v>
      </c>
      <c r="W47" s="71">
        <f t="shared" si="20"/>
        <v>114.71981373626305</v>
      </c>
      <c r="X47" s="73">
        <f t="shared" si="20"/>
        <v>818.74610645870314</v>
      </c>
      <c r="Y47" s="71">
        <f t="shared" si="20"/>
        <v>117.51036601462749</v>
      </c>
      <c r="Z47" s="73">
        <f t="shared" si="20"/>
        <v>140.13665307683365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20"/>
        <v>100</v>
      </c>
      <c r="F48" s="66">
        <f t="shared" si="20"/>
        <v>121.54379679868366</v>
      </c>
      <c r="G48" s="63">
        <f t="shared" si="20"/>
        <v>105.44002124441816</v>
      </c>
      <c r="H48" s="64">
        <f t="shared" si="20"/>
        <v>107.83096366508688</v>
      </c>
      <c r="I48" s="65">
        <f t="shared" si="20"/>
        <v>158.56101496856047</v>
      </c>
      <c r="J48" s="66">
        <f t="shared" si="20"/>
        <v>252.43255906228529</v>
      </c>
      <c r="K48" s="63">
        <f t="shared" si="20"/>
        <v>84.993849938499395</v>
      </c>
      <c r="L48" s="64">
        <f t="shared" si="20"/>
        <v>84.691154968895617</v>
      </c>
      <c r="M48" s="65">
        <f t="shared" si="20"/>
        <v>157.38371360643688</v>
      </c>
      <c r="N48" s="66">
        <f t="shared" si="20"/>
        <v>185.42270985302596</v>
      </c>
      <c r="O48" s="63">
        <f t="shared" si="20"/>
        <v>127.46022392457277</v>
      </c>
      <c r="P48" s="64">
        <f t="shared" si="20"/>
        <v>148.82631611425933</v>
      </c>
      <c r="Q48" s="65">
        <f t="shared" si="20"/>
        <v>101.75999412110524</v>
      </c>
      <c r="R48" s="66">
        <f t="shared" si="20"/>
        <v>132.27547112233813</v>
      </c>
      <c r="S48" s="63">
        <f t="shared" si="20"/>
        <v>140.12823347335839</v>
      </c>
      <c r="T48" s="64">
        <f t="shared" si="20"/>
        <v>141.75059105967287</v>
      </c>
      <c r="U48" s="65">
        <f>W20/U40*100</f>
        <v>114.71981373626305</v>
      </c>
      <c r="V48" s="66">
        <f t="shared" si="20"/>
        <v>181.09775164810992</v>
      </c>
      <c r="W48" s="63">
        <f t="shared" si="20"/>
        <v>118.82276296374923</v>
      </c>
      <c r="X48" s="64">
        <f t="shared" si="20"/>
        <v>495.36423928403207</v>
      </c>
      <c r="Y48" s="63">
        <f t="shared" si="20"/>
        <v>126.09899502429123</v>
      </c>
      <c r="Z48" s="64">
        <f t="shared" si="20"/>
        <v>148.55612427213211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20"/>
        <v>98.362544726787561</v>
      </c>
      <c r="F49" s="70">
        <f t="shared" si="20"/>
        <v>99.682316339133564</v>
      </c>
      <c r="G49" s="67">
        <f t="shared" si="20"/>
        <v>109.81834699862816</v>
      </c>
      <c r="H49" s="68">
        <f t="shared" si="20"/>
        <v>108.98616723863483</v>
      </c>
      <c r="I49" s="69">
        <f t="shared" si="20"/>
        <v>74.190459610027858</v>
      </c>
      <c r="J49" s="70">
        <f t="shared" si="20"/>
        <v>52.819293102578321</v>
      </c>
      <c r="K49" s="67">
        <f t="shared" si="20"/>
        <v>93.269083677527917</v>
      </c>
      <c r="L49" s="68">
        <f t="shared" si="20"/>
        <v>89.550624934371257</v>
      </c>
      <c r="M49" s="69">
        <f t="shared" si="20"/>
        <v>99.784450043176705</v>
      </c>
      <c r="N49" s="70">
        <f t="shared" si="20"/>
        <v>90.632061735144347</v>
      </c>
      <c r="O49" s="67">
        <f t="shared" si="20"/>
        <v>95.880149812734089</v>
      </c>
      <c r="P49" s="68">
        <f t="shared" si="20"/>
        <v>81.313320215906785</v>
      </c>
      <c r="Q49" s="69">
        <f t="shared" si="20"/>
        <v>98.825375420958622</v>
      </c>
      <c r="R49" s="70">
        <f t="shared" si="20"/>
        <v>99.171510116073648</v>
      </c>
      <c r="S49" s="67">
        <f t="shared" si="20"/>
        <v>91.490212195767342</v>
      </c>
      <c r="T49" s="68">
        <f t="shared" si="20"/>
        <v>91.780657746715363</v>
      </c>
      <c r="U49" s="69">
        <f t="shared" si="20"/>
        <v>89.900513932764397</v>
      </c>
      <c r="V49" s="70">
        <f t="shared" si="20"/>
        <v>80.896923594746525</v>
      </c>
      <c r="W49" s="67">
        <f t="shared" si="20"/>
        <v>100.76241763624819</v>
      </c>
      <c r="X49" s="68">
        <f t="shared" si="20"/>
        <v>268.8887494772062</v>
      </c>
      <c r="Y49" s="67">
        <f t="shared" si="20"/>
        <v>95.953079981515572</v>
      </c>
      <c r="Z49" s="68">
        <f t="shared" si="20"/>
        <v>95.606804692697622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100">
    <mergeCell ref="AC46:AD46"/>
    <mergeCell ref="AE46:AF46"/>
    <mergeCell ref="Q46:R46"/>
    <mergeCell ref="S46:T46"/>
    <mergeCell ref="U46:V46"/>
    <mergeCell ref="W46:X46"/>
    <mergeCell ref="Y46:Z46"/>
    <mergeCell ref="AA46:AB46"/>
    <mergeCell ref="S42:T42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W34:X34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Y30:Z30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M30:N30"/>
    <mergeCell ref="O30:P30"/>
    <mergeCell ref="Q30:R30"/>
    <mergeCell ref="S30:T30"/>
    <mergeCell ref="U30:V30"/>
    <mergeCell ref="W30:X30"/>
    <mergeCell ref="Q24:R24"/>
    <mergeCell ref="S24:T24"/>
    <mergeCell ref="U24:V24"/>
    <mergeCell ref="W24:X24"/>
    <mergeCell ref="Y24:Z24"/>
    <mergeCell ref="B27:B37"/>
    <mergeCell ref="E30:F30"/>
    <mergeCell ref="G30:H30"/>
    <mergeCell ref="I30:J30"/>
    <mergeCell ref="K30:L30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O24:P24"/>
    <mergeCell ref="AD3:AG3"/>
    <mergeCell ref="AK3:AN3"/>
    <mergeCell ref="AF18:AG18"/>
    <mergeCell ref="E23:F23"/>
    <mergeCell ref="G23:H23"/>
    <mergeCell ref="I23:J23"/>
    <mergeCell ref="K23:L23"/>
    <mergeCell ref="M23:N23"/>
    <mergeCell ref="O23:P23"/>
    <mergeCell ref="Q23:R23"/>
    <mergeCell ref="M3:N3"/>
    <mergeCell ref="O3:P3"/>
    <mergeCell ref="Q3:R3"/>
    <mergeCell ref="S3:T3"/>
    <mergeCell ref="U3:V3"/>
    <mergeCell ref="W3:X3"/>
    <mergeCell ref="Q2:R2"/>
    <mergeCell ref="S2:T2"/>
    <mergeCell ref="U2:V2"/>
    <mergeCell ref="W2:X2"/>
    <mergeCell ref="Y2:Z3"/>
    <mergeCell ref="C3:D3"/>
    <mergeCell ref="E3:F3"/>
    <mergeCell ref="G3:H3"/>
    <mergeCell ref="I3:J3"/>
    <mergeCell ref="K3:L3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1AABA-1F82-4B50-A3F4-4861282A8A0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96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652</v>
      </c>
      <c r="F5" s="14">
        <v>52770</v>
      </c>
      <c r="G5" s="15">
        <v>30</v>
      </c>
      <c r="H5" s="16">
        <v>5460</v>
      </c>
      <c r="I5" s="13">
        <v>1623</v>
      </c>
      <c r="J5" s="14">
        <v>1127578</v>
      </c>
      <c r="K5" s="17">
        <v>4512</v>
      </c>
      <c r="L5" s="18">
        <v>3594232</v>
      </c>
      <c r="M5" s="13">
        <v>1056</v>
      </c>
      <c r="N5" s="75">
        <v>239213</v>
      </c>
      <c r="O5" s="19">
        <v>641</v>
      </c>
      <c r="P5" s="18">
        <v>24609</v>
      </c>
      <c r="Q5" s="13">
        <v>12178</v>
      </c>
      <c r="R5" s="14">
        <v>1823173</v>
      </c>
      <c r="S5" s="19">
        <v>14068</v>
      </c>
      <c r="T5" s="18">
        <v>4197469</v>
      </c>
      <c r="U5" s="13">
        <v>3267</v>
      </c>
      <c r="V5" s="14">
        <v>1381347</v>
      </c>
      <c r="W5" s="13">
        <v>392</v>
      </c>
      <c r="X5" s="18">
        <v>76280</v>
      </c>
      <c r="Y5" s="20">
        <f t="shared" ref="Y5:Z18" si="0">+W5+U5+S5+Q5+O5+M5+K5+I5+G5+E5</f>
        <v>38419</v>
      </c>
      <c r="Z5" s="21">
        <f t="shared" si="0"/>
        <v>12522131</v>
      </c>
    </row>
    <row r="6" spans="1:26" ht="18.95" customHeight="1" x14ac:dyDescent="0.15">
      <c r="A6" s="7"/>
      <c r="B6" s="22"/>
      <c r="C6" s="83"/>
      <c r="D6" s="81" t="s">
        <v>22</v>
      </c>
      <c r="E6" s="23">
        <v>830</v>
      </c>
      <c r="F6" s="24">
        <v>64412</v>
      </c>
      <c r="G6" s="25">
        <v>30</v>
      </c>
      <c r="H6" s="26">
        <v>5460</v>
      </c>
      <c r="I6" s="27">
        <v>1237</v>
      </c>
      <c r="J6" s="21">
        <v>928309</v>
      </c>
      <c r="K6" s="25">
        <v>1586</v>
      </c>
      <c r="L6" s="26">
        <v>3893928</v>
      </c>
      <c r="M6" s="27">
        <v>803</v>
      </c>
      <c r="N6" s="76">
        <v>197673</v>
      </c>
      <c r="O6" s="25">
        <v>697</v>
      </c>
      <c r="P6" s="26">
        <v>30640</v>
      </c>
      <c r="Q6" s="27">
        <v>13784</v>
      </c>
      <c r="R6" s="21">
        <v>2086751</v>
      </c>
      <c r="S6" s="25">
        <v>13787</v>
      </c>
      <c r="T6" s="26">
        <v>4152093</v>
      </c>
      <c r="U6" s="27">
        <v>3052</v>
      </c>
      <c r="V6" s="21">
        <v>1058490</v>
      </c>
      <c r="W6" s="27">
        <v>497</v>
      </c>
      <c r="X6" s="26">
        <v>100514</v>
      </c>
      <c r="Y6" s="20">
        <f t="shared" si="0"/>
        <v>36303</v>
      </c>
      <c r="Z6" s="21">
        <f t="shared" si="0"/>
        <v>12518270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1348.9</v>
      </c>
      <c r="F7" s="36">
        <v>259867</v>
      </c>
      <c r="G7" s="29">
        <v>151</v>
      </c>
      <c r="H7" s="30">
        <v>74178</v>
      </c>
      <c r="I7" s="31">
        <v>2018</v>
      </c>
      <c r="J7" s="32">
        <v>2433914</v>
      </c>
      <c r="K7" s="77">
        <v>6447</v>
      </c>
      <c r="L7" s="30">
        <v>6658331</v>
      </c>
      <c r="M7" s="23">
        <v>2631.3</v>
      </c>
      <c r="N7" s="24">
        <v>469923.25</v>
      </c>
      <c r="O7" s="33">
        <v>2906</v>
      </c>
      <c r="P7" s="34">
        <v>715810</v>
      </c>
      <c r="Q7" s="23">
        <v>29929.4</v>
      </c>
      <c r="R7" s="24">
        <v>4839092</v>
      </c>
      <c r="S7" s="33">
        <v>29249.200000000001</v>
      </c>
      <c r="T7" s="34">
        <v>2450417</v>
      </c>
      <c r="U7" s="23">
        <v>3041</v>
      </c>
      <c r="V7" s="24">
        <v>1593366.5</v>
      </c>
      <c r="W7" s="23">
        <v>1833.1999999999998</v>
      </c>
      <c r="X7" s="34">
        <v>427979</v>
      </c>
      <c r="Y7" s="31">
        <f t="shared" si="0"/>
        <v>79555</v>
      </c>
      <c r="Z7" s="24">
        <f>+X7+V7+T7+R7+P7+N7+L7+J7+H7+F7</f>
        <v>19922877.75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175.261</v>
      </c>
      <c r="H8" s="16">
        <v>103400</v>
      </c>
      <c r="I8" s="13">
        <v>379.4</v>
      </c>
      <c r="J8" s="14">
        <v>218028.81818181818</v>
      </c>
      <c r="K8" s="17">
        <v>0</v>
      </c>
      <c r="L8" s="18">
        <v>0</v>
      </c>
      <c r="M8" s="13">
        <v>4055</v>
      </c>
      <c r="N8" s="75">
        <v>879959.5</v>
      </c>
      <c r="O8" s="19">
        <v>58</v>
      </c>
      <c r="P8" s="18">
        <v>6978.6</v>
      </c>
      <c r="Q8" s="13">
        <v>4667.5</v>
      </c>
      <c r="R8" s="14">
        <v>556261.6</v>
      </c>
      <c r="S8" s="19">
        <v>21423</v>
      </c>
      <c r="T8" s="18">
        <v>2505943.2000000002</v>
      </c>
      <c r="U8" s="13">
        <v>118</v>
      </c>
      <c r="V8" s="14">
        <v>10656.534883720931</v>
      </c>
      <c r="W8" s="13">
        <v>50</v>
      </c>
      <c r="X8" s="18">
        <v>1000</v>
      </c>
      <c r="Y8" s="13">
        <f t="shared" si="0"/>
        <v>31056.161</v>
      </c>
      <c r="Z8" s="14">
        <f t="shared" si="0"/>
        <v>4301228.2530655395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185</v>
      </c>
      <c r="F9" s="24">
        <v>29511</v>
      </c>
      <c r="G9" s="25">
        <v>170.92599999999999</v>
      </c>
      <c r="H9" s="26">
        <v>104400</v>
      </c>
      <c r="I9" s="27">
        <v>380.1</v>
      </c>
      <c r="J9" s="21">
        <v>227724.09090909091</v>
      </c>
      <c r="K9" s="25">
        <v>0</v>
      </c>
      <c r="L9" s="26">
        <v>0</v>
      </c>
      <c r="M9" s="27">
        <v>3045</v>
      </c>
      <c r="N9" s="76">
        <v>554334.30000000005</v>
      </c>
      <c r="O9" s="25">
        <v>40</v>
      </c>
      <c r="P9" s="26">
        <v>5067.8999999999996</v>
      </c>
      <c r="Q9" s="27">
        <v>4967.3999999999996</v>
      </c>
      <c r="R9" s="21">
        <v>638195.60000000009</v>
      </c>
      <c r="S9" s="25">
        <v>22039</v>
      </c>
      <c r="T9" s="26">
        <v>2430632.9</v>
      </c>
      <c r="U9" s="27">
        <v>163</v>
      </c>
      <c r="V9" s="21">
        <v>16239.697674418605</v>
      </c>
      <c r="W9" s="27">
        <v>50</v>
      </c>
      <c r="X9" s="26">
        <v>1000</v>
      </c>
      <c r="Y9" s="20">
        <f t="shared" si="0"/>
        <v>31040.425999999999</v>
      </c>
      <c r="Z9" s="21">
        <f t="shared" si="0"/>
        <v>4007105.4885835098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252</v>
      </c>
      <c r="F10" s="36">
        <v>45548</v>
      </c>
      <c r="G10" s="29">
        <v>165.81300000000005</v>
      </c>
      <c r="H10" s="30">
        <v>93200</v>
      </c>
      <c r="I10" s="37">
        <v>987.4</v>
      </c>
      <c r="J10" s="38">
        <v>551839.69999999995</v>
      </c>
      <c r="K10" s="77">
        <v>0</v>
      </c>
      <c r="L10" s="30">
        <v>0</v>
      </c>
      <c r="M10" s="35">
        <v>8094</v>
      </c>
      <c r="N10" s="36">
        <v>1918310.203</v>
      </c>
      <c r="O10" s="29">
        <v>92</v>
      </c>
      <c r="P10" s="30">
        <v>11283.300000000007</v>
      </c>
      <c r="Q10" s="35">
        <v>12486.5</v>
      </c>
      <c r="R10" s="36">
        <v>1775514.0756000003</v>
      </c>
      <c r="S10" s="29">
        <v>6170.5999999999985</v>
      </c>
      <c r="T10" s="30">
        <v>806282.29999999993</v>
      </c>
      <c r="U10" s="35">
        <v>700.80000000000007</v>
      </c>
      <c r="V10" s="36">
        <v>61379.260465116284</v>
      </c>
      <c r="W10" s="35">
        <v>85</v>
      </c>
      <c r="X10" s="30">
        <v>1500</v>
      </c>
      <c r="Y10" s="37">
        <f t="shared" si="0"/>
        <v>29034.112999999998</v>
      </c>
      <c r="Z10" s="36">
        <f t="shared" si="0"/>
        <v>5264856.8390651168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1858</v>
      </c>
      <c r="R11" s="14">
        <v>529535</v>
      </c>
      <c r="S11" s="19">
        <v>0</v>
      </c>
      <c r="T11" s="18">
        <v>0</v>
      </c>
      <c r="U11" s="13">
        <v>37</v>
      </c>
      <c r="V11" s="14">
        <v>7435</v>
      </c>
      <c r="W11" s="13">
        <v>42</v>
      </c>
      <c r="X11" s="18">
        <v>20818</v>
      </c>
      <c r="Y11" s="13">
        <f>+W11+U11+S11+Q11+O11+M11+K11+I11+G11+E11</f>
        <v>2028</v>
      </c>
      <c r="Z11" s="14">
        <f t="shared" si="0"/>
        <v>649139.30000000005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7</v>
      </c>
      <c r="F12" s="21">
        <v>2100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1755</v>
      </c>
      <c r="R12" s="21">
        <v>500249.4</v>
      </c>
      <c r="S12" s="25">
        <v>0</v>
      </c>
      <c r="T12" s="26">
        <v>0</v>
      </c>
      <c r="U12" s="27">
        <v>56</v>
      </c>
      <c r="V12" s="21">
        <v>12730</v>
      </c>
      <c r="W12" s="27">
        <v>1</v>
      </c>
      <c r="X12" s="26">
        <v>0</v>
      </c>
      <c r="Y12" s="20">
        <f t="shared" ref="Y12:Y18" si="1">+W12+U12+S12+Q12+O12+M12+K12+I12+G12+E12</f>
        <v>1909</v>
      </c>
      <c r="Z12" s="21">
        <f t="shared" si="0"/>
        <v>605079.4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48</v>
      </c>
      <c r="F13" s="24">
        <v>14400</v>
      </c>
      <c r="G13" s="29">
        <v>195</v>
      </c>
      <c r="H13" s="30">
        <v>195000</v>
      </c>
      <c r="I13" s="37">
        <v>14</v>
      </c>
      <c r="J13" s="38">
        <v>9159.100000000104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6782.5</v>
      </c>
      <c r="R13" s="36">
        <v>2123280.5</v>
      </c>
      <c r="S13" s="29">
        <v>0</v>
      </c>
      <c r="T13" s="30">
        <v>0</v>
      </c>
      <c r="U13" s="35">
        <v>451</v>
      </c>
      <c r="V13" s="36">
        <v>98407</v>
      </c>
      <c r="W13" s="35">
        <v>56</v>
      </c>
      <c r="X13" s="30">
        <v>53794</v>
      </c>
      <c r="Y13" s="37">
        <f t="shared" si="1"/>
        <v>7565.5</v>
      </c>
      <c r="Z13" s="36">
        <f t="shared" si="0"/>
        <v>2513040.6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8</v>
      </c>
      <c r="N14" s="75">
        <v>195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8</v>
      </c>
      <c r="Z14" s="14">
        <f t="shared" si="0"/>
        <v>195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741</v>
      </c>
      <c r="N15" s="76">
        <v>109701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741</v>
      </c>
      <c r="Z15" s="24">
        <f t="shared" si="0"/>
        <v>109701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2452</v>
      </c>
      <c r="N16" s="36">
        <v>367926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2452</v>
      </c>
      <c r="Z16" s="36">
        <f t="shared" si="0"/>
        <v>367926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720</v>
      </c>
      <c r="H17" s="18">
        <v>238874</v>
      </c>
      <c r="I17" s="13">
        <v>229</v>
      </c>
      <c r="J17" s="14">
        <v>118159</v>
      </c>
      <c r="K17" s="19">
        <v>33</v>
      </c>
      <c r="L17" s="18">
        <v>21250</v>
      </c>
      <c r="M17" s="13">
        <v>417</v>
      </c>
      <c r="N17" s="75">
        <v>104194</v>
      </c>
      <c r="O17" s="19">
        <v>2659</v>
      </c>
      <c r="P17" s="18">
        <v>1057716.8</v>
      </c>
      <c r="Q17" s="13">
        <v>3649</v>
      </c>
      <c r="R17" s="14">
        <v>1054119.3999999999</v>
      </c>
      <c r="S17" s="19">
        <v>328</v>
      </c>
      <c r="T17" s="18">
        <v>72552</v>
      </c>
      <c r="U17" s="13">
        <v>15</v>
      </c>
      <c r="V17" s="14">
        <v>3300</v>
      </c>
      <c r="W17" s="13">
        <v>4461.2460000000001</v>
      </c>
      <c r="X17" s="18">
        <v>464693</v>
      </c>
      <c r="Y17" s="41">
        <f t="shared" si="1"/>
        <v>12511.245999999999</v>
      </c>
      <c r="Z17" s="42">
        <f t="shared" si="0"/>
        <v>3134858.2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786</v>
      </c>
      <c r="H18" s="26">
        <v>258240</v>
      </c>
      <c r="I18" s="27">
        <v>180</v>
      </c>
      <c r="J18" s="21">
        <v>100895</v>
      </c>
      <c r="K18" s="25">
        <v>40</v>
      </c>
      <c r="L18" s="26">
        <v>26420</v>
      </c>
      <c r="M18" s="27">
        <v>413.096</v>
      </c>
      <c r="N18" s="21">
        <v>108044</v>
      </c>
      <c r="O18" s="25">
        <v>2657</v>
      </c>
      <c r="P18" s="26">
        <v>1061372</v>
      </c>
      <c r="Q18" s="27">
        <v>3988</v>
      </c>
      <c r="R18" s="21">
        <v>1097115.5</v>
      </c>
      <c r="S18" s="25">
        <v>358</v>
      </c>
      <c r="T18" s="26">
        <v>80603</v>
      </c>
      <c r="U18" s="27">
        <v>15</v>
      </c>
      <c r="V18" s="21">
        <v>3300</v>
      </c>
      <c r="W18" s="27">
        <v>4181.2260000000006</v>
      </c>
      <c r="X18" s="26">
        <v>429236</v>
      </c>
      <c r="Y18" s="23">
        <f t="shared" si="1"/>
        <v>12618.322</v>
      </c>
      <c r="Z18" s="24">
        <f t="shared" si="0"/>
        <v>3165225.5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1027</v>
      </c>
      <c r="H19" s="34">
        <v>310445</v>
      </c>
      <c r="I19" s="23">
        <v>427</v>
      </c>
      <c r="J19" s="24">
        <v>248525</v>
      </c>
      <c r="K19" s="78">
        <v>90</v>
      </c>
      <c r="L19" s="34">
        <v>65095</v>
      </c>
      <c r="M19" s="23">
        <v>1191.0840000000001</v>
      </c>
      <c r="N19" s="24">
        <v>339496</v>
      </c>
      <c r="O19" s="33">
        <v>1541</v>
      </c>
      <c r="P19" s="34">
        <v>633234.5</v>
      </c>
      <c r="Q19" s="23">
        <v>7458</v>
      </c>
      <c r="R19" s="24">
        <v>2386147.8619999997</v>
      </c>
      <c r="S19" s="33">
        <v>104</v>
      </c>
      <c r="T19" s="34">
        <v>24208</v>
      </c>
      <c r="U19" s="23">
        <v>49</v>
      </c>
      <c r="V19" s="24">
        <v>13420</v>
      </c>
      <c r="W19" s="23">
        <v>5079.6766999999982</v>
      </c>
      <c r="X19" s="34">
        <v>688317</v>
      </c>
      <c r="Y19" s="35">
        <f>+W19+U19+S19+Q19+O19+M19+K19+I19+G19+E19</f>
        <v>16966.760699999999</v>
      </c>
      <c r="Z19" s="36">
        <f>+X19+V19+T19+R19+P19+N19+L19+J19+H19+F19</f>
        <v>4708888.3619999997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782</v>
      </c>
      <c r="F20" s="14">
        <f t="shared" ref="F20:X22" si="2">F5+F8+F11+F14+F17</f>
        <v>71770</v>
      </c>
      <c r="G20" s="19">
        <f>G5+G8+G11+G14+G17</f>
        <v>1000.261</v>
      </c>
      <c r="H20" s="18">
        <f t="shared" si="2"/>
        <v>422734</v>
      </c>
      <c r="I20" s="13">
        <f t="shared" si="2"/>
        <v>2232.4</v>
      </c>
      <c r="J20" s="14">
        <f t="shared" si="2"/>
        <v>1465117.1181818182</v>
      </c>
      <c r="K20" s="19">
        <f t="shared" si="2"/>
        <v>4545</v>
      </c>
      <c r="L20" s="18">
        <f t="shared" si="2"/>
        <v>3615482</v>
      </c>
      <c r="M20" s="13">
        <f t="shared" si="2"/>
        <v>5551</v>
      </c>
      <c r="N20" s="14">
        <f t="shared" si="2"/>
        <v>1238561.5</v>
      </c>
      <c r="O20" s="19">
        <f t="shared" si="2"/>
        <v>3358</v>
      </c>
      <c r="P20" s="18">
        <f t="shared" si="2"/>
        <v>1089304.4000000001</v>
      </c>
      <c r="Q20" s="13">
        <f t="shared" si="2"/>
        <v>22352.5</v>
      </c>
      <c r="R20" s="14">
        <f t="shared" si="2"/>
        <v>3963089</v>
      </c>
      <c r="S20" s="19">
        <f t="shared" si="2"/>
        <v>35819</v>
      </c>
      <c r="T20" s="18">
        <f t="shared" si="2"/>
        <v>6775964.2000000002</v>
      </c>
      <c r="U20" s="13">
        <f t="shared" si="2"/>
        <v>3437</v>
      </c>
      <c r="V20" s="14">
        <f t="shared" si="2"/>
        <v>1402738.534883721</v>
      </c>
      <c r="W20" s="13">
        <f t="shared" si="2"/>
        <v>4945.2460000000001</v>
      </c>
      <c r="X20" s="18">
        <f t="shared" si="2"/>
        <v>562791</v>
      </c>
      <c r="Y20" s="31">
        <f t="shared" ref="Y20:Z21" si="3">+Y17+Y14+Y11+Y8+Y5</f>
        <v>84022.407000000007</v>
      </c>
      <c r="Z20" s="32">
        <f t="shared" si="3"/>
        <v>20607551.753065541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96023</v>
      </c>
      <c r="G21" s="25">
        <f t="shared" si="4"/>
        <v>1061.9259999999999</v>
      </c>
      <c r="H21" s="26">
        <f t="shared" si="4"/>
        <v>443100</v>
      </c>
      <c r="I21" s="27">
        <f t="shared" si="4"/>
        <v>1797.1</v>
      </c>
      <c r="J21" s="21">
        <f t="shared" si="4"/>
        <v>1256928.0909090908</v>
      </c>
      <c r="K21" s="25">
        <f t="shared" si="4"/>
        <v>1626</v>
      </c>
      <c r="L21" s="26">
        <f t="shared" si="4"/>
        <v>3920348</v>
      </c>
      <c r="M21" s="27">
        <f t="shared" si="4"/>
        <v>5017.0959999999995</v>
      </c>
      <c r="N21" s="21">
        <f t="shared" si="4"/>
        <v>984752.3</v>
      </c>
      <c r="O21" s="25">
        <f t="shared" si="4"/>
        <v>3394</v>
      </c>
      <c r="P21" s="26">
        <f t="shared" si="4"/>
        <v>1097079.8999999999</v>
      </c>
      <c r="Q21" s="27">
        <f t="shared" si="4"/>
        <v>24494.400000000001</v>
      </c>
      <c r="R21" s="21">
        <f t="shared" si="4"/>
        <v>4322311.5</v>
      </c>
      <c r="S21" s="25">
        <f t="shared" si="4"/>
        <v>36184</v>
      </c>
      <c r="T21" s="26">
        <f t="shared" si="4"/>
        <v>6663328.9000000004</v>
      </c>
      <c r="U21" s="27">
        <f t="shared" si="2"/>
        <v>3286</v>
      </c>
      <c r="V21" s="21">
        <f t="shared" si="2"/>
        <v>1090759.6976744186</v>
      </c>
      <c r="W21" s="27">
        <f t="shared" si="2"/>
        <v>4729.2260000000006</v>
      </c>
      <c r="X21" s="26">
        <f t="shared" si="2"/>
        <v>530750</v>
      </c>
      <c r="Y21" s="23">
        <f t="shared" si="3"/>
        <v>82611.747999999992</v>
      </c>
      <c r="Z21" s="24">
        <f t="shared" si="3"/>
        <v>20405381.388583511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1648.9</v>
      </c>
      <c r="F22" s="24">
        <f>F7+F10+F13+F16+F19</f>
        <v>319815</v>
      </c>
      <c r="G22" s="33">
        <f t="shared" si="2"/>
        <v>1538.8130000000001</v>
      </c>
      <c r="H22" s="34">
        <f t="shared" si="2"/>
        <v>672823</v>
      </c>
      <c r="I22" s="23">
        <f t="shared" si="2"/>
        <v>3446.4</v>
      </c>
      <c r="J22" s="24">
        <f t="shared" si="2"/>
        <v>3243437.8000000003</v>
      </c>
      <c r="K22" s="33">
        <f t="shared" si="2"/>
        <v>6537</v>
      </c>
      <c r="L22" s="34">
        <f t="shared" si="2"/>
        <v>6723426</v>
      </c>
      <c r="M22" s="23">
        <f t="shared" si="2"/>
        <v>14387.384</v>
      </c>
      <c r="N22" s="24">
        <f t="shared" si="2"/>
        <v>3114655.4529999997</v>
      </c>
      <c r="O22" s="33">
        <f t="shared" si="2"/>
        <v>4539</v>
      </c>
      <c r="P22" s="34">
        <f t="shared" si="2"/>
        <v>1360327.8</v>
      </c>
      <c r="Q22" s="23">
        <f t="shared" si="2"/>
        <v>56656.4</v>
      </c>
      <c r="R22" s="24">
        <f t="shared" si="2"/>
        <v>11124034.4376</v>
      </c>
      <c r="S22" s="33">
        <f t="shared" si="2"/>
        <v>35523.800000000003</v>
      </c>
      <c r="T22" s="34">
        <f t="shared" si="2"/>
        <v>3280907.3</v>
      </c>
      <c r="U22" s="23">
        <f t="shared" si="2"/>
        <v>4241.8</v>
      </c>
      <c r="V22" s="24">
        <f t="shared" si="2"/>
        <v>1766572.7604651162</v>
      </c>
      <c r="W22" s="23">
        <f t="shared" si="2"/>
        <v>7053.876699999998</v>
      </c>
      <c r="X22" s="34">
        <f t="shared" si="2"/>
        <v>1171590</v>
      </c>
      <c r="Y22" s="23">
        <f>+Y19+Y16+Y13+Y10+Y7</f>
        <v>135573.3737</v>
      </c>
      <c r="Z22" s="24">
        <f>+Z19+Z16+Z13+Z10+Z7</f>
        <v>32777589.551065117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50.992142009158236</v>
      </c>
      <c r="F23" s="178"/>
      <c r="G23" s="177">
        <f>(G20+G21)/(G22+G41)*100</f>
        <v>65.689577678526774</v>
      </c>
      <c r="H23" s="178"/>
      <c r="I23" s="177">
        <f>(I20+I21)/(I22+I41)*100</f>
        <v>62.400309717382882</v>
      </c>
      <c r="J23" s="178"/>
      <c r="K23" s="177">
        <f>(K20+K21)/(K22+K41)*100</f>
        <v>60.76809453471197</v>
      </c>
      <c r="L23" s="178"/>
      <c r="M23" s="177">
        <f>(M20+M21)/(M22+M41)*100</f>
        <v>37.421291359924396</v>
      </c>
      <c r="N23" s="178"/>
      <c r="O23" s="177">
        <f>(O20+O21)/(O22+O41)*100</f>
        <v>74.426807760141088</v>
      </c>
      <c r="P23" s="178"/>
      <c r="Q23" s="177">
        <f>(Q20+Q21)/(Q22+Q41)*100</f>
        <v>40.576000803778449</v>
      </c>
      <c r="R23" s="178"/>
      <c r="S23" s="177">
        <f>(S20+S21)/(S22+S41)*100</f>
        <v>100.82674486015073</v>
      </c>
      <c r="T23" s="178"/>
      <c r="U23" s="177">
        <f>(U20+U21)/(U22+U41)*100</f>
        <v>80.683100112809925</v>
      </c>
      <c r="V23" s="178"/>
      <c r="W23" s="177">
        <f>(W20+W21)/(W22+W41)*100</f>
        <v>69.641935397349357</v>
      </c>
      <c r="X23" s="178"/>
      <c r="Y23" s="177">
        <f>(Y20+Y21)/(Y22+Y41)*100</f>
        <v>61.786358013474349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193956.57711201406</v>
      </c>
      <c r="F24" s="180"/>
      <c r="G24" s="181">
        <f>H22/G22*1000</f>
        <v>437235.06364970922</v>
      </c>
      <c r="H24" s="182"/>
      <c r="I24" s="183">
        <f>J22/I22*1000</f>
        <v>941108.92525533889</v>
      </c>
      <c r="J24" s="184"/>
      <c r="K24" s="181">
        <f>L22/K22*1000</f>
        <v>1028518.5865075723</v>
      </c>
      <c r="L24" s="182"/>
      <c r="M24" s="183">
        <f>N22/M22*1000</f>
        <v>216485.1826433492</v>
      </c>
      <c r="N24" s="184"/>
      <c r="O24" s="181">
        <f>P22/O22*1000</f>
        <v>299697.68671513547</v>
      </c>
      <c r="P24" s="182"/>
      <c r="Q24" s="183">
        <f>R22/Q22*1000</f>
        <v>196342.06263723073</v>
      </c>
      <c r="R24" s="184"/>
      <c r="S24" s="181">
        <f>T22/S22*1000</f>
        <v>92358.005055765418</v>
      </c>
      <c r="T24" s="182"/>
      <c r="U24" s="183">
        <f>V22/U22*1000</f>
        <v>416467.71664508374</v>
      </c>
      <c r="V24" s="184"/>
      <c r="W24" s="181">
        <f>X22/W22*1000</f>
        <v>166091.64716474278</v>
      </c>
      <c r="X24" s="182"/>
      <c r="Y24" s="183">
        <f>Z22/Y22*1000</f>
        <v>241770.11057935425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1.2162417700460311</v>
      </c>
      <c r="F25" s="49"/>
      <c r="G25" s="50">
        <f>G22/Y22*100</f>
        <v>1.1350407222329086</v>
      </c>
      <c r="H25" s="51"/>
      <c r="I25" s="48">
        <f>I22/Y22*100</f>
        <v>2.5420920833808243</v>
      </c>
      <c r="J25" s="49"/>
      <c r="K25" s="50">
        <f>K22/Y22*100</f>
        <v>4.8217432535574645</v>
      </c>
      <c r="L25" s="51"/>
      <c r="M25" s="48">
        <f>M22/Y22*100</f>
        <v>10.612249003876489</v>
      </c>
      <c r="N25" s="49"/>
      <c r="O25" s="50">
        <f>O22/Y22*100</f>
        <v>3.348002543658763</v>
      </c>
      <c r="P25" s="51"/>
      <c r="Q25" s="48">
        <f>Q22/Y22*100</f>
        <v>41.790211789942347</v>
      </c>
      <c r="R25" s="49"/>
      <c r="S25" s="50">
        <f>S22/Y22*100</f>
        <v>26.202637752902657</v>
      </c>
      <c r="T25" s="51"/>
      <c r="U25" s="48">
        <f>U22/Y22*100</f>
        <v>3.1287854570812379</v>
      </c>
      <c r="V25" s="49"/>
      <c r="W25" s="50">
        <f>W22/Y22*100</f>
        <v>5.202995623321276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thickBot="1" x14ac:dyDescent="0.2">
      <c r="A27" s="22"/>
      <c r="B27" s="189" t="s">
        <v>42</v>
      </c>
      <c r="C27" s="4" t="s">
        <v>43</v>
      </c>
      <c r="D27" s="54" t="s">
        <v>21</v>
      </c>
      <c r="E27" s="131">
        <f>+'(令和6年2月)'!E20</f>
        <v>1062</v>
      </c>
      <c r="F27" s="131">
        <f>+'(令和6年2月)'!F20</f>
        <v>98904</v>
      </c>
      <c r="G27" s="131">
        <f>+'(令和6年2月)'!G20</f>
        <v>1115.655</v>
      </c>
      <c r="H27" s="131">
        <f>+'(令和6年2月)'!H20</f>
        <v>477997</v>
      </c>
      <c r="I27" s="131">
        <f>+'(令和6年2月)'!I20</f>
        <v>1756</v>
      </c>
      <c r="J27" s="131">
        <f>+'(令和6年2月)'!J20</f>
        <v>1380931.9363636365</v>
      </c>
      <c r="K27" s="131">
        <f>+'(令和6年2月)'!K20</f>
        <v>1479</v>
      </c>
      <c r="L27" s="131">
        <f>+'(令和6年2月)'!L20</f>
        <v>3713308</v>
      </c>
      <c r="M27" s="131">
        <f>+'(令和6年2月)'!M20</f>
        <v>6641</v>
      </c>
      <c r="N27" s="131">
        <f>+'(令和6年2月)'!N20</f>
        <v>1576980</v>
      </c>
      <c r="O27" s="131">
        <f>+'(令和6年2月)'!O20</f>
        <v>3684</v>
      </c>
      <c r="P27" s="131">
        <f>+'(令和6年2月)'!P20</f>
        <v>1205427</v>
      </c>
      <c r="Q27" s="131">
        <f>+'(令和6年2月)'!Q20</f>
        <v>25490</v>
      </c>
      <c r="R27" s="131">
        <f>+'(令和6年2月)'!R20</f>
        <v>5042751.2</v>
      </c>
      <c r="S27" s="131">
        <f>+'(令和6年2月)'!S20</f>
        <v>37099</v>
      </c>
      <c r="T27" s="131">
        <f>+'(令和6年2月)'!T20</f>
        <v>6703378</v>
      </c>
      <c r="U27" s="131">
        <f>+'(令和6年2月)'!U20</f>
        <v>4031</v>
      </c>
      <c r="V27" s="131">
        <f>+'(令和6年2月)'!V20</f>
        <v>1617724.046511628</v>
      </c>
      <c r="W27" s="131">
        <f>+'(令和6年2月)'!W20</f>
        <v>4669.4859999999999</v>
      </c>
      <c r="X27" s="131">
        <f>+'(令和6年2月)'!X20</f>
        <v>828881</v>
      </c>
      <c r="Y27" s="131">
        <f>+'(令和6年2月)'!Y20</f>
        <v>87027.141000000003</v>
      </c>
      <c r="Z27" s="131">
        <f>+'(令和6年2月)'!Z20</f>
        <v>22646282.182875264</v>
      </c>
    </row>
    <row r="28" spans="1:28" ht="18.95" customHeight="1" thickBot="1" x14ac:dyDescent="0.2">
      <c r="A28" s="22"/>
      <c r="B28" s="190"/>
      <c r="C28" s="7"/>
      <c r="D28" s="55" t="s">
        <v>22</v>
      </c>
      <c r="E28" s="131">
        <f>+'(令和6年2月)'!E21</f>
        <v>964</v>
      </c>
      <c r="F28" s="131">
        <f>+'(令和6年2月)'!F21</f>
        <v>100870</v>
      </c>
      <c r="G28" s="131">
        <f>+'(令和6年2月)'!G21</f>
        <v>1157.3139999999999</v>
      </c>
      <c r="H28" s="131">
        <f>+'(令和6年2月)'!H21</f>
        <v>481523.8</v>
      </c>
      <c r="I28" s="131">
        <f>+'(令和6年2月)'!I21</f>
        <v>1859</v>
      </c>
      <c r="J28" s="131">
        <f>+'(令和6年2月)'!J21</f>
        <v>1641357.3909090909</v>
      </c>
      <c r="K28" s="131">
        <f>+'(令和6年2月)'!K21</f>
        <v>2012</v>
      </c>
      <c r="L28" s="131">
        <f>+'(令和6年2月)'!L21</f>
        <v>4803383</v>
      </c>
      <c r="M28" s="131">
        <f>+'(令和6年2月)'!M21</f>
        <v>5794.0919999999996</v>
      </c>
      <c r="N28" s="131">
        <f>+'(令和6年2月)'!N21</f>
        <v>1154175</v>
      </c>
      <c r="O28" s="131">
        <f>+'(令和6年2月)'!O21</f>
        <v>3728</v>
      </c>
      <c r="P28" s="131">
        <f>+'(令和6年2月)'!P21</f>
        <v>1215107</v>
      </c>
      <c r="Q28" s="131">
        <f>+'(令和6年2月)'!Q21</f>
        <v>25977</v>
      </c>
      <c r="R28" s="131">
        <f>+'(令和6年2月)'!R21</f>
        <v>5089655.8</v>
      </c>
      <c r="S28" s="131">
        <f>+'(令和6年2月)'!S21</f>
        <v>40405.5</v>
      </c>
      <c r="T28" s="131">
        <f>+'(令和6年2月)'!T21</f>
        <v>7610949</v>
      </c>
      <c r="U28" s="131">
        <f>+'(令和6年2月)'!U21</f>
        <v>3120</v>
      </c>
      <c r="V28" s="131">
        <f>+'(令和6年2月)'!V21</f>
        <v>1025437.3488372093</v>
      </c>
      <c r="W28" s="131">
        <f>+'(令和6年2月)'!W21</f>
        <v>4012.4859999999999</v>
      </c>
      <c r="X28" s="131">
        <f>+'(令和6年2月)'!X21</f>
        <v>696441</v>
      </c>
      <c r="Y28" s="131">
        <f>+'(令和6年2月)'!Y21</f>
        <v>89029.391999999993</v>
      </c>
      <c r="Z28" s="131">
        <f>+'(令和6年2月)'!Z21</f>
        <v>23818899.3397463</v>
      </c>
    </row>
    <row r="29" spans="1:28" ht="18.95" customHeight="1" thickBot="1" x14ac:dyDescent="0.2">
      <c r="A29" s="22"/>
      <c r="B29" s="190"/>
      <c r="C29" s="7"/>
      <c r="D29" s="55" t="s">
        <v>24</v>
      </c>
      <c r="E29" s="131">
        <f>+'(令和6年2月)'!E22</f>
        <v>1946.9080000000001</v>
      </c>
      <c r="F29" s="131">
        <f>+'(令和6年2月)'!F22</f>
        <v>366216</v>
      </c>
      <c r="G29" s="131">
        <f>+'(令和6年2月)'!G22</f>
        <v>1514.1559999999999</v>
      </c>
      <c r="H29" s="131">
        <f>+'(令和6年2月)'!H22</f>
        <v>680526.2</v>
      </c>
      <c r="I29" s="131">
        <f>+'(令和6年2月)'!I22</f>
        <v>3376</v>
      </c>
      <c r="J29" s="131">
        <f>+'(令和6年2月)'!J22</f>
        <v>3411454.5818181816</v>
      </c>
      <c r="K29" s="131">
        <f>+'(令和6年2月)'!K22</f>
        <v>4754</v>
      </c>
      <c r="L29" s="131">
        <f>+'(令和6年2月)'!L22</f>
        <v>2722029</v>
      </c>
      <c r="M29" s="131">
        <f>+'(令和6年2月)'!M22</f>
        <v>16416.435000000001</v>
      </c>
      <c r="N29" s="131">
        <f>+'(令和6年2月)'!N22</f>
        <v>3274306.75</v>
      </c>
      <c r="O29" s="131">
        <f>+'(令和6年2月)'!O22</f>
        <v>4973</v>
      </c>
      <c r="P29" s="131">
        <f>+'(令和6年2月)'!P22</f>
        <v>1515414</v>
      </c>
      <c r="Q29" s="131">
        <f>+'(令和6年2月)'!Q22</f>
        <v>59839.9</v>
      </c>
      <c r="R29" s="131">
        <f>+'(令和6年2月)'!R22</f>
        <v>10967278.5</v>
      </c>
      <c r="S29" s="131">
        <f>+'(令和6年2月)'!S22</f>
        <v>32887.199999999997</v>
      </c>
      <c r="T29" s="131">
        <f>+'(令和6年2月)'!T22</f>
        <v>2864684</v>
      </c>
      <c r="U29" s="131">
        <f>+'(令和6年2月)'!U22</f>
        <v>5515.5</v>
      </c>
      <c r="V29" s="131">
        <f>+'(令和6年2月)'!V22</f>
        <v>2347877.1976744188</v>
      </c>
      <c r="W29" s="131">
        <f>+'(令和6年2月)'!W22</f>
        <v>7421.4267</v>
      </c>
      <c r="X29" s="131">
        <f>+'(令和6年2月)'!X22</f>
        <v>1694304</v>
      </c>
      <c r="Y29" s="131">
        <f>+'(令和6年2月)'!Y22</f>
        <v>138644.5257</v>
      </c>
      <c r="Z29" s="131">
        <f>+'(令和6年2月)'!Z22</f>
        <v>29844090.229492601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185">
        <f>+'(令和6年2月)'!E23</f>
        <v>53.374557670867077</v>
      </c>
      <c r="F30" s="186">
        <f>+'(令和5年1月)'!F23</f>
        <v>0</v>
      </c>
      <c r="G30" s="185">
        <f>+'(令和6年2月)'!G23</f>
        <v>74.038777564999805</v>
      </c>
      <c r="H30" s="186">
        <f>+'(令和5年1月)'!H23</f>
        <v>0</v>
      </c>
      <c r="I30" s="185">
        <f>+'(令和6年2月)'!I23</f>
        <v>52.735229759299784</v>
      </c>
      <c r="J30" s="186">
        <f>+'(令和5年1月)'!J23</f>
        <v>0</v>
      </c>
      <c r="K30" s="185">
        <f>+'(令和6年2月)'!K23</f>
        <v>34.767453440892346</v>
      </c>
      <c r="L30" s="186">
        <f>+'(令和5年1月)'!L23</f>
        <v>0</v>
      </c>
      <c r="M30" s="185">
        <f>+'(令和6年2月)'!M23</f>
        <v>38.876717229889792</v>
      </c>
      <c r="N30" s="186">
        <f>+'(令和5年1月)'!N23</f>
        <v>0</v>
      </c>
      <c r="O30" s="185">
        <f>+'(令和6年2月)'!O23</f>
        <v>74.194194194194196</v>
      </c>
      <c r="P30" s="186">
        <f>+'(令和5年1月)'!P23</f>
        <v>0</v>
      </c>
      <c r="Q30" s="185">
        <f>+'(令和6年2月)'!Q23</f>
        <v>42.829633476134838</v>
      </c>
      <c r="R30" s="186">
        <f>+'(令和5年1月)'!R23</f>
        <v>0</v>
      </c>
      <c r="S30" s="185">
        <f>+'(令和6年2月)'!S23</f>
        <v>112.19381913090305</v>
      </c>
      <c r="T30" s="186">
        <f>+'(令和5年1月)'!T23</f>
        <v>0</v>
      </c>
      <c r="U30" s="185">
        <f>+'(令和6年2月)'!U23</f>
        <v>70.662055335968375</v>
      </c>
      <c r="V30" s="186">
        <f>+'(令和5年1月)'!V23</f>
        <v>0</v>
      </c>
      <c r="W30" s="185">
        <f>+'(令和6年2月)'!W23</f>
        <v>61.201619354109496</v>
      </c>
      <c r="X30" s="186">
        <f>+'(令和5年1月)'!X23</f>
        <v>0</v>
      </c>
      <c r="Y30" s="185">
        <f>+'(令和6年2月)'!Y23</f>
        <v>63.036883528815544</v>
      </c>
      <c r="Z30" s="186">
        <f>+'(令和5年1月)'!Z23</f>
        <v>0</v>
      </c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-280</v>
      </c>
      <c r="F31" s="91">
        <f t="shared" ref="F31:Z33" si="5">F20-F27</f>
        <v>-27134</v>
      </c>
      <c r="G31" s="92">
        <f t="shared" si="5"/>
        <v>-115.39400000000001</v>
      </c>
      <c r="H31" s="93">
        <f t="shared" si="5"/>
        <v>-55263</v>
      </c>
      <c r="I31" s="90">
        <f t="shared" si="5"/>
        <v>476.40000000000009</v>
      </c>
      <c r="J31" s="91">
        <f t="shared" si="5"/>
        <v>84185.181818181649</v>
      </c>
      <c r="K31" s="92">
        <f t="shared" si="5"/>
        <v>3066</v>
      </c>
      <c r="L31" s="93">
        <f t="shared" si="5"/>
        <v>-97826</v>
      </c>
      <c r="M31" s="90">
        <f t="shared" si="5"/>
        <v>-1090</v>
      </c>
      <c r="N31" s="91">
        <f t="shared" si="5"/>
        <v>-338418.5</v>
      </c>
      <c r="O31" s="92">
        <f t="shared" si="5"/>
        <v>-326</v>
      </c>
      <c r="P31" s="93">
        <f t="shared" si="5"/>
        <v>-116122.59999999986</v>
      </c>
      <c r="Q31" s="90">
        <f t="shared" si="5"/>
        <v>-3137.5</v>
      </c>
      <c r="R31" s="91">
        <f t="shared" si="5"/>
        <v>-1079662.2000000002</v>
      </c>
      <c r="S31" s="92">
        <f t="shared" si="5"/>
        <v>-1280</v>
      </c>
      <c r="T31" s="93">
        <f t="shared" si="5"/>
        <v>72586.200000000186</v>
      </c>
      <c r="U31" s="90">
        <f t="shared" si="5"/>
        <v>-594</v>
      </c>
      <c r="V31" s="91">
        <f t="shared" si="5"/>
        <v>-214985.51162790693</v>
      </c>
      <c r="W31" s="92">
        <f t="shared" si="5"/>
        <v>275.76000000000022</v>
      </c>
      <c r="X31" s="93">
        <f t="shared" si="5"/>
        <v>-266090</v>
      </c>
      <c r="Y31" s="90">
        <f t="shared" si="5"/>
        <v>-3004.7339999999967</v>
      </c>
      <c r="Z31" s="91">
        <f t="shared" si="5"/>
        <v>-2038730.429809723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58</v>
      </c>
      <c r="F32" s="95">
        <f t="shared" si="6"/>
        <v>-4847</v>
      </c>
      <c r="G32" s="96">
        <f t="shared" si="6"/>
        <v>-95.38799999999992</v>
      </c>
      <c r="H32" s="97">
        <f t="shared" si="6"/>
        <v>-38423.799999999988</v>
      </c>
      <c r="I32" s="94">
        <f t="shared" si="6"/>
        <v>-61.900000000000091</v>
      </c>
      <c r="J32" s="95">
        <f t="shared" si="6"/>
        <v>-384429.30000000005</v>
      </c>
      <c r="K32" s="96">
        <f t="shared" si="6"/>
        <v>-386</v>
      </c>
      <c r="L32" s="97">
        <f t="shared" si="6"/>
        <v>-883035</v>
      </c>
      <c r="M32" s="94">
        <f t="shared" si="6"/>
        <v>-776.99600000000009</v>
      </c>
      <c r="N32" s="95">
        <f t="shared" si="6"/>
        <v>-169422.69999999995</v>
      </c>
      <c r="O32" s="96">
        <f t="shared" si="6"/>
        <v>-334</v>
      </c>
      <c r="P32" s="97">
        <f t="shared" si="6"/>
        <v>-118027.10000000009</v>
      </c>
      <c r="Q32" s="94">
        <f t="shared" si="6"/>
        <v>-1482.5999999999985</v>
      </c>
      <c r="R32" s="95">
        <f t="shared" si="6"/>
        <v>-767344.29999999981</v>
      </c>
      <c r="S32" s="96">
        <f t="shared" si="6"/>
        <v>-4221.5</v>
      </c>
      <c r="T32" s="97">
        <f t="shared" si="6"/>
        <v>-947620.09999999963</v>
      </c>
      <c r="U32" s="94">
        <f t="shared" si="5"/>
        <v>166</v>
      </c>
      <c r="V32" s="95">
        <f t="shared" si="5"/>
        <v>65322.348837209283</v>
      </c>
      <c r="W32" s="96">
        <f t="shared" si="5"/>
        <v>716.74000000000069</v>
      </c>
      <c r="X32" s="97">
        <f t="shared" si="5"/>
        <v>-165691</v>
      </c>
      <c r="Y32" s="94">
        <f t="shared" si="5"/>
        <v>-6417.6440000000002</v>
      </c>
      <c r="Z32" s="95">
        <f t="shared" si="5"/>
        <v>-3413517.951162789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-298.00800000000004</v>
      </c>
      <c r="F33" s="95">
        <f t="shared" si="5"/>
        <v>-46401</v>
      </c>
      <c r="G33" s="96">
        <f t="shared" si="5"/>
        <v>24.657000000000153</v>
      </c>
      <c r="H33" s="97">
        <f t="shared" si="5"/>
        <v>-7703.1999999999534</v>
      </c>
      <c r="I33" s="94">
        <f t="shared" si="5"/>
        <v>70.400000000000091</v>
      </c>
      <c r="J33" s="95">
        <f t="shared" si="5"/>
        <v>-168016.78181818128</v>
      </c>
      <c r="K33" s="96">
        <f t="shared" si="5"/>
        <v>1783</v>
      </c>
      <c r="L33" s="97">
        <f t="shared" si="5"/>
        <v>4001397</v>
      </c>
      <c r="M33" s="94">
        <f t="shared" si="5"/>
        <v>-2029.0510000000013</v>
      </c>
      <c r="N33" s="95">
        <f t="shared" si="5"/>
        <v>-159651.29700000025</v>
      </c>
      <c r="O33" s="96">
        <f t="shared" si="5"/>
        <v>-434</v>
      </c>
      <c r="P33" s="97">
        <f t="shared" si="5"/>
        <v>-155086.19999999995</v>
      </c>
      <c r="Q33" s="94">
        <f t="shared" si="5"/>
        <v>-3183.5</v>
      </c>
      <c r="R33" s="95">
        <f t="shared" si="5"/>
        <v>156755.93759999983</v>
      </c>
      <c r="S33" s="96">
        <f t="shared" si="5"/>
        <v>2636.6000000000058</v>
      </c>
      <c r="T33" s="97">
        <f t="shared" si="5"/>
        <v>416223.29999999981</v>
      </c>
      <c r="U33" s="94">
        <f t="shared" si="5"/>
        <v>-1273.6999999999998</v>
      </c>
      <c r="V33" s="95">
        <f t="shared" si="5"/>
        <v>-581304.43720930256</v>
      </c>
      <c r="W33" s="96">
        <f t="shared" si="5"/>
        <v>-367.550000000002</v>
      </c>
      <c r="X33" s="97">
        <f t="shared" si="5"/>
        <v>-522714</v>
      </c>
      <c r="Y33" s="94">
        <f t="shared" si="5"/>
        <v>-3071.1520000000019</v>
      </c>
      <c r="Z33" s="95">
        <f t="shared" si="5"/>
        <v>2933499.3215725161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-2.3824156617088406</v>
      </c>
      <c r="F34" s="188"/>
      <c r="G34" s="187">
        <f t="shared" ref="G34" si="7">+G23-G30</f>
        <v>-8.3491998864730306</v>
      </c>
      <c r="H34" s="188"/>
      <c r="I34" s="187">
        <f t="shared" ref="I34" si="8">+I23-I30</f>
        <v>9.6650799580830977</v>
      </c>
      <c r="J34" s="188"/>
      <c r="K34" s="187">
        <f t="shared" ref="K34" si="9">+K23-K30</f>
        <v>26.000641093819624</v>
      </c>
      <c r="L34" s="188"/>
      <c r="M34" s="187">
        <f t="shared" ref="M34" si="10">+M23-M30</f>
        <v>-1.4554258699653957</v>
      </c>
      <c r="N34" s="188"/>
      <c r="O34" s="187">
        <f t="shared" ref="O34" si="11">+O23-O30</f>
        <v>0.23261356594689175</v>
      </c>
      <c r="P34" s="188"/>
      <c r="Q34" s="187">
        <f t="shared" ref="Q34" si="12">+Q23-Q30</f>
        <v>-2.2536326723563889</v>
      </c>
      <c r="R34" s="188"/>
      <c r="S34" s="187">
        <f t="shared" ref="S34" si="13">+S23-S30</f>
        <v>-11.367074270752326</v>
      </c>
      <c r="T34" s="188"/>
      <c r="U34" s="187">
        <f t="shared" ref="U34" si="14">+U23-U30</f>
        <v>10.021044776841549</v>
      </c>
      <c r="V34" s="188"/>
      <c r="W34" s="187">
        <f t="shared" ref="W34" si="15">+W23-W30</f>
        <v>8.4403160432398607</v>
      </c>
      <c r="X34" s="188"/>
      <c r="Y34" s="187">
        <f t="shared" ref="Y34" si="16">+Y23-Y30</f>
        <v>-1.2505255153411952</v>
      </c>
      <c r="Z34" s="188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73.634651600753301</v>
      </c>
      <c r="F35" s="60">
        <f t="shared" si="17"/>
        <v>72.565315861845818</v>
      </c>
      <c r="G35" s="61">
        <f t="shared" si="17"/>
        <v>89.656838359528706</v>
      </c>
      <c r="H35" s="62">
        <f t="shared" si="17"/>
        <v>88.438630367973019</v>
      </c>
      <c r="I35" s="59">
        <f t="shared" si="17"/>
        <v>127.12984054669705</v>
      </c>
      <c r="J35" s="60">
        <f t="shared" si="17"/>
        <v>106.09625859185093</v>
      </c>
      <c r="K35" s="61">
        <f t="shared" si="17"/>
        <v>307.30223123732247</v>
      </c>
      <c r="L35" s="62">
        <f t="shared" si="17"/>
        <v>97.365529603254032</v>
      </c>
      <c r="M35" s="59">
        <f t="shared" si="17"/>
        <v>83.58680921547959</v>
      </c>
      <c r="N35" s="60">
        <f t="shared" si="17"/>
        <v>78.540089284581924</v>
      </c>
      <c r="O35" s="61">
        <f t="shared" si="17"/>
        <v>91.150922909880563</v>
      </c>
      <c r="P35" s="62">
        <f t="shared" si="17"/>
        <v>90.36668334125585</v>
      </c>
      <c r="Q35" s="59">
        <f t="shared" si="17"/>
        <v>87.69125147116516</v>
      </c>
      <c r="R35" s="60">
        <f t="shared" si="17"/>
        <v>78.589818192894384</v>
      </c>
      <c r="S35" s="61">
        <f t="shared" si="17"/>
        <v>96.549772231057446</v>
      </c>
      <c r="T35" s="62">
        <f t="shared" si="17"/>
        <v>101.08283017905302</v>
      </c>
      <c r="U35" s="59">
        <f t="shared" si="17"/>
        <v>85.264202431158523</v>
      </c>
      <c r="V35" s="60">
        <f t="shared" si="17"/>
        <v>86.710619027300112</v>
      </c>
      <c r="W35" s="61">
        <f t="shared" si="17"/>
        <v>105.9055750461614</v>
      </c>
      <c r="X35" s="62">
        <f t="shared" si="17"/>
        <v>67.897683744711244</v>
      </c>
      <c r="Y35" s="59">
        <f t="shared" si="17"/>
        <v>96.5473598632868</v>
      </c>
      <c r="Z35" s="60">
        <f t="shared" si="17"/>
        <v>90.997504961978365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106.01659751037344</v>
      </c>
      <c r="F36" s="64">
        <f t="shared" si="17"/>
        <v>95.194805194805198</v>
      </c>
      <c r="G36" s="65">
        <f t="shared" si="17"/>
        <v>91.757811622429188</v>
      </c>
      <c r="H36" s="66">
        <f t="shared" si="17"/>
        <v>92.020373655466258</v>
      </c>
      <c r="I36" s="63">
        <f t="shared" si="17"/>
        <v>96.670252824098966</v>
      </c>
      <c r="J36" s="64">
        <f t="shared" si="17"/>
        <v>76.578574408643689</v>
      </c>
      <c r="K36" s="65">
        <f t="shared" si="17"/>
        <v>80.815109343936385</v>
      </c>
      <c r="L36" s="66">
        <f t="shared" si="17"/>
        <v>81.616394112232982</v>
      </c>
      <c r="M36" s="63">
        <f t="shared" si="17"/>
        <v>86.58985739266825</v>
      </c>
      <c r="N36" s="64">
        <f t="shared" si="17"/>
        <v>85.320882881712052</v>
      </c>
      <c r="O36" s="65">
        <f t="shared" si="17"/>
        <v>91.040772532188839</v>
      </c>
      <c r="P36" s="66">
        <f t="shared" si="17"/>
        <v>90.286690801715395</v>
      </c>
      <c r="Q36" s="63">
        <f t="shared" si="17"/>
        <v>94.292643492320138</v>
      </c>
      <c r="R36" s="64">
        <f t="shared" si="17"/>
        <v>84.923453959303103</v>
      </c>
      <c r="S36" s="65">
        <f t="shared" si="17"/>
        <v>89.552164928041975</v>
      </c>
      <c r="T36" s="66">
        <f t="shared" si="17"/>
        <v>87.549251742456818</v>
      </c>
      <c r="U36" s="63">
        <f t="shared" si="17"/>
        <v>105.32051282051282</v>
      </c>
      <c r="V36" s="64">
        <f t="shared" si="17"/>
        <v>106.3701940358698</v>
      </c>
      <c r="W36" s="65">
        <f t="shared" si="17"/>
        <v>117.86274145255587</v>
      </c>
      <c r="X36" s="66">
        <f t="shared" si="17"/>
        <v>76.20889637456726</v>
      </c>
      <c r="Y36" s="63">
        <f t="shared" si="17"/>
        <v>92.791544617085549</v>
      </c>
      <c r="Z36" s="64">
        <f t="shared" si="17"/>
        <v>85.66886780756198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84.693267478483833</v>
      </c>
      <c r="F37" s="68">
        <f t="shared" si="17"/>
        <v>87.329608755488564</v>
      </c>
      <c r="G37" s="69">
        <f t="shared" si="17"/>
        <v>101.6284319449251</v>
      </c>
      <c r="H37" s="70">
        <f t="shared" si="17"/>
        <v>98.868052398276518</v>
      </c>
      <c r="I37" s="67">
        <f t="shared" si="17"/>
        <v>102.08530805687204</v>
      </c>
      <c r="J37" s="68">
        <f t="shared" si="17"/>
        <v>95.074922506263164</v>
      </c>
      <c r="K37" s="69">
        <f t="shared" si="17"/>
        <v>137.50525872949095</v>
      </c>
      <c r="L37" s="70">
        <f t="shared" si="17"/>
        <v>247.00052791502222</v>
      </c>
      <c r="M37" s="67">
        <f t="shared" si="17"/>
        <v>87.640124058603462</v>
      </c>
      <c r="N37" s="68">
        <f t="shared" si="17"/>
        <v>95.12411911315273</v>
      </c>
      <c r="O37" s="69">
        <f t="shared" si="17"/>
        <v>91.272873516991766</v>
      </c>
      <c r="P37" s="70">
        <f t="shared" si="17"/>
        <v>89.766083723655726</v>
      </c>
      <c r="Q37" s="67">
        <f t="shared" si="17"/>
        <v>94.679971056101365</v>
      </c>
      <c r="R37" s="68">
        <f t="shared" si="17"/>
        <v>101.42930570788369</v>
      </c>
      <c r="S37" s="69">
        <f t="shared" si="17"/>
        <v>108.01710087815322</v>
      </c>
      <c r="T37" s="70">
        <f t="shared" si="17"/>
        <v>114.52946642631439</v>
      </c>
      <c r="U37" s="67">
        <f t="shared" si="17"/>
        <v>76.90689873991478</v>
      </c>
      <c r="V37" s="68">
        <f t="shared" si="17"/>
        <v>75.241275915746925</v>
      </c>
      <c r="W37" s="69">
        <f t="shared" si="17"/>
        <v>95.04744822178192</v>
      </c>
      <c r="X37" s="70">
        <f t="shared" si="17"/>
        <v>69.148747804408188</v>
      </c>
      <c r="Y37" s="67">
        <f t="shared" si="17"/>
        <v>97.784873232827536</v>
      </c>
      <c r="Z37" s="68">
        <f t="shared" si="17"/>
        <v>109.82941446368355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42">
        <f>+'(令和7年1月)'!E20</f>
        <v>841</v>
      </c>
      <c r="F39" s="143">
        <f>+'(令和7年1月)'!F20</f>
        <v>76084</v>
      </c>
      <c r="G39" s="142">
        <f>+'(令和7年1月)'!G20</f>
        <v>1039.8809999999999</v>
      </c>
      <c r="H39" s="143">
        <f>+'(令和7年1月)'!H20</f>
        <v>416565</v>
      </c>
      <c r="I39" s="142">
        <f>+'(令和7年1月)'!I20</f>
        <v>1881</v>
      </c>
      <c r="J39" s="143">
        <f>+'(令和7年1月)'!J20</f>
        <v>1473799.8181818181</v>
      </c>
      <c r="K39" s="142">
        <f>+'(令和7年1月)'!K20</f>
        <v>1529</v>
      </c>
      <c r="L39" s="143">
        <f>+'(令和7年1月)'!L20</f>
        <v>3013241</v>
      </c>
      <c r="M39" s="142">
        <f>+'(令和7年1月)'!M20</f>
        <v>5797.1279999999997</v>
      </c>
      <c r="N39" s="143">
        <f>+'(令和7年1月)'!N20</f>
        <v>1327710.1000000001</v>
      </c>
      <c r="O39" s="142">
        <f>+'(令和7年1月)'!O20</f>
        <v>3396</v>
      </c>
      <c r="P39" s="143">
        <f>+'(令和7年1月)'!P20</f>
        <v>1089426.3999999999</v>
      </c>
      <c r="Q39" s="142">
        <f>+'(令和7年1月)'!Q20</f>
        <v>24515.4</v>
      </c>
      <c r="R39" s="143">
        <f>+'(令和7年1月)'!R20</f>
        <v>4498300.8</v>
      </c>
      <c r="S39" s="144">
        <f>+'(令和7年1月)'!S20</f>
        <v>31781</v>
      </c>
      <c r="T39" s="145">
        <f>+'(令和7年1月)'!T20</f>
        <v>5651936.2000000002</v>
      </c>
      <c r="U39" s="142">
        <f>+'(令和7年1月)'!U20</f>
        <v>3492.6</v>
      </c>
      <c r="V39" s="143">
        <f>+'(令和7年1月)'!V20</f>
        <v>1089047.5069767442</v>
      </c>
      <c r="W39" s="142">
        <f>+'(令和7年1月)'!W20</f>
        <v>3661.3960000000002</v>
      </c>
      <c r="X39" s="143">
        <f>+'(令和7年1月)'!X20</f>
        <v>561191</v>
      </c>
      <c r="Y39" s="146">
        <f>+'(令和7年1月)'!Y20</f>
        <v>77934.404999999999</v>
      </c>
      <c r="Z39" s="147">
        <f>+'(令和7年1月)'!Z20</f>
        <v>19197301.825158563</v>
      </c>
    </row>
    <row r="40" spans="1:38" ht="18.95" customHeight="1" x14ac:dyDescent="0.15">
      <c r="A40" s="22"/>
      <c r="B40" s="195"/>
      <c r="C40" s="22"/>
      <c r="D40" s="82" t="s">
        <v>22</v>
      </c>
      <c r="E40" s="148">
        <f>+'(令和7年1月)'!E21</f>
        <v>988</v>
      </c>
      <c r="F40" s="149">
        <f>+'(令和7年1月)'!F21</f>
        <v>92864</v>
      </c>
      <c r="G40" s="148">
        <f>+'(令和7年1月)'!G21</f>
        <v>1052.9690000000001</v>
      </c>
      <c r="H40" s="149">
        <f>+'(令和7年1月)'!H21</f>
        <v>441630</v>
      </c>
      <c r="I40" s="148">
        <f>+'(令和7年1月)'!I21</f>
        <v>1911.1</v>
      </c>
      <c r="J40" s="149">
        <f>+'(令和7年1月)'!J21</f>
        <v>1517654.1818181819</v>
      </c>
      <c r="K40" s="148">
        <f>+'(令和7年1月)'!K21</f>
        <v>1743</v>
      </c>
      <c r="L40" s="149">
        <f>+'(令和7年1月)'!L21</f>
        <v>3405822</v>
      </c>
      <c r="M40" s="148">
        <f>+'(令和7年1月)'!M21</f>
        <v>6661.0720000000001</v>
      </c>
      <c r="N40" s="149">
        <f>+'(令和7年1月)'!N21</f>
        <v>1435463.4</v>
      </c>
      <c r="O40" s="148">
        <f>+'(令和7年1月)'!O21</f>
        <v>3297</v>
      </c>
      <c r="P40" s="149">
        <f>+'(令和7年1月)'!P21</f>
        <v>1096949.8999999999</v>
      </c>
      <c r="Q40" s="148">
        <f>+'(令和7年1月)'!Q21</f>
        <v>25033.599999999999</v>
      </c>
      <c r="R40" s="149">
        <f>+'(令和7年1月)'!R21</f>
        <v>4706935.7</v>
      </c>
      <c r="S40" s="144">
        <f>+'(令和7年1月)'!S21</f>
        <v>30817</v>
      </c>
      <c r="T40" s="145">
        <f>+'(令和7年1月)'!T21</f>
        <v>5789736.4000000004</v>
      </c>
      <c r="U40" s="148">
        <f>+'(令和7年1月)'!U21</f>
        <v>3264.2</v>
      </c>
      <c r="V40" s="149">
        <f>+'(令和7年1月)'!V21</f>
        <v>787235.88837209297</v>
      </c>
      <c r="W40" s="148">
        <f>+'(令和7年1月)'!W21</f>
        <v>3290.1860000000001</v>
      </c>
      <c r="X40" s="149">
        <f>+'(令和7年1月)'!X21</f>
        <v>505022</v>
      </c>
      <c r="Y40" s="150">
        <f>+'(令和7年1月)'!Y21</f>
        <v>78058.127000000008</v>
      </c>
      <c r="Z40" s="151">
        <f>+'(令和7年1月)'!Z21</f>
        <v>19779313.470190275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48">
        <f>+'(令和7年1月)'!E22</f>
        <v>1888.9</v>
      </c>
      <c r="F41" s="149">
        <f>+'(令和7年1月)'!F22</f>
        <v>344068</v>
      </c>
      <c r="G41" s="148">
        <f>+'(令和7年1月)'!G22</f>
        <v>1600.4780000000001</v>
      </c>
      <c r="H41" s="149">
        <f>+'(令和7年1月)'!H22</f>
        <v>693189</v>
      </c>
      <c r="I41" s="148">
        <f>+'(令和7年1月)'!I22</f>
        <v>3011.1</v>
      </c>
      <c r="J41" s="149">
        <f>+'(令和7年1月)'!J22</f>
        <v>3035248.7727272729</v>
      </c>
      <c r="K41" s="148">
        <f>+'(令和7年1月)'!K22</f>
        <v>3618</v>
      </c>
      <c r="L41" s="149">
        <f>+'(令和7年1月)'!L22</f>
        <v>7028292</v>
      </c>
      <c r="M41" s="148">
        <f>+'(令和7年1月)'!M22</f>
        <v>13853.48</v>
      </c>
      <c r="N41" s="149">
        <f>+'(令和7年1月)'!N22</f>
        <v>2860846.253</v>
      </c>
      <c r="O41" s="148">
        <f>+'(令和7年1月)'!O22</f>
        <v>4533</v>
      </c>
      <c r="P41" s="149">
        <f>+'(令和7年1月)'!P22</f>
        <v>1362830.2</v>
      </c>
      <c r="Q41" s="148">
        <f>+'(令和7年1月)'!Q22</f>
        <v>58798.3</v>
      </c>
      <c r="R41" s="149">
        <f>+'(令和7年1月)'!R22</f>
        <v>11483256.9376</v>
      </c>
      <c r="S41" s="144">
        <f>+'(令和7年1月)'!S22</f>
        <v>35888.800000000003</v>
      </c>
      <c r="T41" s="145">
        <f>+'(令和7年1月)'!T22</f>
        <v>3168272</v>
      </c>
      <c r="U41" s="148">
        <f>+'(令和7年1月)'!U22</f>
        <v>4090.8</v>
      </c>
      <c r="V41" s="149">
        <f>+'(令和7年1月)'!V22</f>
        <v>1454593.923255814</v>
      </c>
      <c r="W41" s="148">
        <f>+'(令和7年1月)'!W22</f>
        <v>6837.8567000000012</v>
      </c>
      <c r="X41" s="149">
        <f>+'(令和7年1月)'!X22</f>
        <v>1139549</v>
      </c>
      <c r="Y41" s="150">
        <f>+'(令和7年1月)'!Y22</f>
        <v>134120.71470000001</v>
      </c>
      <c r="Z41" s="151">
        <f>+'(令和7年1月)'!Z22</f>
        <v>32570146.086583085</v>
      </c>
    </row>
    <row r="42" spans="1:38" ht="18.95" customHeight="1" thickBot="1" x14ac:dyDescent="0.2">
      <c r="A42" s="22"/>
      <c r="B42" s="195"/>
      <c r="C42" s="22"/>
      <c r="D42" s="89" t="s">
        <v>44</v>
      </c>
      <c r="E42" s="192">
        <f>+'(令和7年1月)'!E23</f>
        <v>46.60110069302894</v>
      </c>
      <c r="F42" s="193">
        <f>+'(令和5年12月)'!F23</f>
        <v>0</v>
      </c>
      <c r="G42" s="192">
        <f>+'(令和7年1月)'!G23</f>
        <v>65.115785595965704</v>
      </c>
      <c r="H42" s="193">
        <f>+'(令和5年12月)'!H23</f>
        <v>0</v>
      </c>
      <c r="I42" s="192">
        <f>+'(令和7年1月)'!I23</f>
        <v>62.655519389323075</v>
      </c>
      <c r="J42" s="193">
        <f>+'(令和5年12月)'!J23</f>
        <v>0</v>
      </c>
      <c r="K42" s="192">
        <f>+'(令和7年1月)'!K23</f>
        <v>43.919463087248324</v>
      </c>
      <c r="L42" s="193">
        <f>+'(令和5年12月)'!L23</f>
        <v>0</v>
      </c>
      <c r="M42" s="192">
        <f>+'(令和7年1月)'!M23</f>
        <v>43.604500578630628</v>
      </c>
      <c r="N42" s="193">
        <f>+'(令和5年12月)'!N23</f>
        <v>0</v>
      </c>
      <c r="O42" s="192">
        <f>+'(令和7年1月)'!O23</f>
        <v>74.640347942455676</v>
      </c>
      <c r="P42" s="193">
        <f>+'(令和5年12月)'!P23</f>
        <v>0</v>
      </c>
      <c r="Q42" s="192">
        <f>+'(令和7年1月)'!Q23</f>
        <v>41.949865723855098</v>
      </c>
      <c r="R42" s="193">
        <f>+'(令和5年12月)'!R23</f>
        <v>0</v>
      </c>
      <c r="S42" s="192">
        <f>+'(令和7年1月)'!S23</f>
        <v>88.398273777918362</v>
      </c>
      <c r="T42" s="193">
        <f>+'(令和5年12月)'!T23</f>
        <v>0</v>
      </c>
      <c r="U42" s="192">
        <f>+'(令和7年1月)'!U23</f>
        <v>84.956998440879133</v>
      </c>
      <c r="V42" s="193">
        <f>+'(令和5年12月)'!V23</f>
        <v>0</v>
      </c>
      <c r="W42" s="192">
        <f>+'(令和7年1月)'!W23</f>
        <v>52.249841959527778</v>
      </c>
      <c r="X42" s="193">
        <f>+'(令和5年12月)'!X23</f>
        <v>0</v>
      </c>
      <c r="Y42" s="192">
        <f>+'(令和7年1月)'!Y23</f>
        <v>58.126970355958086</v>
      </c>
      <c r="Z42" s="193">
        <f>+'(令和5年12月)'!Z23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-59</v>
      </c>
      <c r="F43" s="93">
        <f t="shared" si="18"/>
        <v>-4314</v>
      </c>
      <c r="G43" s="90">
        <f t="shared" si="18"/>
        <v>-39.619999999999891</v>
      </c>
      <c r="H43" s="91">
        <f t="shared" si="18"/>
        <v>6169</v>
      </c>
      <c r="I43" s="92">
        <f t="shared" si="18"/>
        <v>351.40000000000009</v>
      </c>
      <c r="J43" s="93">
        <f t="shared" si="18"/>
        <v>-8682.6999999999534</v>
      </c>
      <c r="K43" s="90">
        <f t="shared" si="18"/>
        <v>3016</v>
      </c>
      <c r="L43" s="91">
        <f t="shared" si="18"/>
        <v>602241</v>
      </c>
      <c r="M43" s="92">
        <f t="shared" si="18"/>
        <v>-246.1279999999997</v>
      </c>
      <c r="N43" s="93">
        <f t="shared" si="18"/>
        <v>-89148.600000000093</v>
      </c>
      <c r="O43" s="90">
        <f t="shared" si="18"/>
        <v>-38</v>
      </c>
      <c r="P43" s="91">
        <f t="shared" si="18"/>
        <v>-121.99999999976717</v>
      </c>
      <c r="Q43" s="92">
        <f t="shared" si="18"/>
        <v>-2162.9000000000015</v>
      </c>
      <c r="R43" s="93">
        <f t="shared" si="18"/>
        <v>-535211.79999999981</v>
      </c>
      <c r="S43" s="90">
        <f t="shared" si="18"/>
        <v>4038</v>
      </c>
      <c r="T43" s="91">
        <f t="shared" si="18"/>
        <v>1124028</v>
      </c>
      <c r="U43" s="92">
        <f t="shared" si="18"/>
        <v>-55.599999999999909</v>
      </c>
      <c r="V43" s="93">
        <f t="shared" si="18"/>
        <v>313691.02790697687</v>
      </c>
      <c r="W43" s="90">
        <f t="shared" si="18"/>
        <v>1283.8499999999999</v>
      </c>
      <c r="X43" s="91">
        <f t="shared" si="18"/>
        <v>1600</v>
      </c>
      <c r="Y43" s="90">
        <f t="shared" si="18"/>
        <v>6088.0020000000077</v>
      </c>
      <c r="Z43" s="91">
        <f t="shared" si="18"/>
        <v>1410249.9279069789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34</v>
      </c>
      <c r="F44" s="97">
        <f t="shared" si="18"/>
        <v>3159</v>
      </c>
      <c r="G44" s="94">
        <f t="shared" si="18"/>
        <v>8.9569999999998799</v>
      </c>
      <c r="H44" s="95">
        <f t="shared" si="18"/>
        <v>1470</v>
      </c>
      <c r="I44" s="96">
        <f t="shared" si="18"/>
        <v>-114</v>
      </c>
      <c r="J44" s="97">
        <f t="shared" si="18"/>
        <v>-260726.09090909106</v>
      </c>
      <c r="K44" s="94">
        <f t="shared" si="18"/>
        <v>-117</v>
      </c>
      <c r="L44" s="95">
        <f t="shared" si="18"/>
        <v>514526</v>
      </c>
      <c r="M44" s="96">
        <f t="shared" si="18"/>
        <v>-1643.9760000000006</v>
      </c>
      <c r="N44" s="97">
        <f t="shared" si="18"/>
        <v>-450711.09999999986</v>
      </c>
      <c r="O44" s="94">
        <f t="shared" si="18"/>
        <v>97</v>
      </c>
      <c r="P44" s="95">
        <f t="shared" si="18"/>
        <v>130</v>
      </c>
      <c r="Q44" s="96">
        <f t="shared" si="18"/>
        <v>-539.19999999999709</v>
      </c>
      <c r="R44" s="97">
        <f t="shared" si="18"/>
        <v>-384624.20000000019</v>
      </c>
      <c r="S44" s="94">
        <f t="shared" si="18"/>
        <v>5367</v>
      </c>
      <c r="T44" s="95">
        <f t="shared" si="18"/>
        <v>873592.5</v>
      </c>
      <c r="U44" s="96">
        <f t="shared" si="18"/>
        <v>21.800000000000182</v>
      </c>
      <c r="V44" s="97">
        <f t="shared" si="18"/>
        <v>303523.80930232559</v>
      </c>
      <c r="W44" s="94">
        <f t="shared" si="18"/>
        <v>1439.0400000000004</v>
      </c>
      <c r="X44" s="95">
        <f t="shared" si="18"/>
        <v>25728</v>
      </c>
      <c r="Y44" s="94">
        <f t="shared" si="18"/>
        <v>4553.6209999999846</v>
      </c>
      <c r="Z44" s="95">
        <f t="shared" si="18"/>
        <v>626067.91839323565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-240</v>
      </c>
      <c r="F45" s="97">
        <f t="shared" si="18"/>
        <v>-24253</v>
      </c>
      <c r="G45" s="94">
        <f t="shared" si="18"/>
        <v>-61.664999999999964</v>
      </c>
      <c r="H45" s="95">
        <f t="shared" si="18"/>
        <v>-20366</v>
      </c>
      <c r="I45" s="96">
        <f t="shared" si="18"/>
        <v>435.30000000000018</v>
      </c>
      <c r="J45" s="97">
        <f t="shared" si="18"/>
        <v>208189.02727272734</v>
      </c>
      <c r="K45" s="94">
        <f t="shared" si="18"/>
        <v>2919</v>
      </c>
      <c r="L45" s="95">
        <f t="shared" si="18"/>
        <v>-304866</v>
      </c>
      <c r="M45" s="96">
        <f t="shared" si="18"/>
        <v>533.90400000000045</v>
      </c>
      <c r="N45" s="97">
        <f t="shared" si="18"/>
        <v>253809.19999999972</v>
      </c>
      <c r="O45" s="94">
        <f t="shared" si="18"/>
        <v>6</v>
      </c>
      <c r="P45" s="95">
        <f t="shared" si="18"/>
        <v>-2502.3999999999069</v>
      </c>
      <c r="Q45" s="96">
        <f t="shared" si="18"/>
        <v>-2141.9000000000015</v>
      </c>
      <c r="R45" s="97">
        <f t="shared" si="18"/>
        <v>-359222.5</v>
      </c>
      <c r="S45" s="94">
        <f t="shared" si="18"/>
        <v>-365</v>
      </c>
      <c r="T45" s="95">
        <f t="shared" si="18"/>
        <v>112635.29999999981</v>
      </c>
      <c r="U45" s="96">
        <f t="shared" si="18"/>
        <v>151</v>
      </c>
      <c r="V45" s="97">
        <f t="shared" si="18"/>
        <v>311978.83720930223</v>
      </c>
      <c r="W45" s="94">
        <f t="shared" si="18"/>
        <v>216.0199999999968</v>
      </c>
      <c r="X45" s="95">
        <f t="shared" si="18"/>
        <v>32041</v>
      </c>
      <c r="Y45" s="94">
        <f t="shared" si="18"/>
        <v>1452.6589999999851</v>
      </c>
      <c r="Z45" s="95">
        <f t="shared" si="18"/>
        <v>207443.46448203176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4.3910413161292965</v>
      </c>
      <c r="F46" s="193"/>
      <c r="G46" s="192">
        <f>G23-G42</f>
        <v>0.57379208256107006</v>
      </c>
      <c r="H46" s="193"/>
      <c r="I46" s="192">
        <f>I23-I42</f>
        <v>-0.25520967194019306</v>
      </c>
      <c r="J46" s="193"/>
      <c r="K46" s="192">
        <f>K23-K42</f>
        <v>16.848631447463646</v>
      </c>
      <c r="L46" s="193"/>
      <c r="M46" s="192">
        <f>M23-M42</f>
        <v>-6.1832092187062315</v>
      </c>
      <c r="N46" s="193"/>
      <c r="O46" s="192">
        <f t="shared" si="18"/>
        <v>-0.21354018231458838</v>
      </c>
      <c r="P46" s="193"/>
      <c r="Q46" s="192">
        <f t="shared" si="18"/>
        <v>-1.3738649200766488</v>
      </c>
      <c r="R46" s="193"/>
      <c r="S46" s="192">
        <f t="shared" si="18"/>
        <v>12.428471082232363</v>
      </c>
      <c r="T46" s="193"/>
      <c r="U46" s="192">
        <f t="shared" si="18"/>
        <v>-4.2738983280692082</v>
      </c>
      <c r="V46" s="193"/>
      <c r="W46" s="192">
        <f t="shared" si="18"/>
        <v>17.392093437821579</v>
      </c>
      <c r="X46" s="193"/>
      <c r="Y46" s="192">
        <f t="shared" si="18"/>
        <v>3.6593876575162625</v>
      </c>
      <c r="Z46" s="193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92.984542211652794</v>
      </c>
      <c r="F47" s="72">
        <f t="shared" si="19"/>
        <v>94.329951106671572</v>
      </c>
      <c r="G47" s="71">
        <f t="shared" si="19"/>
        <v>96.189948657586783</v>
      </c>
      <c r="H47" s="73">
        <f t="shared" si="19"/>
        <v>101.48092134480812</v>
      </c>
      <c r="I47" s="74">
        <f t="shared" si="19"/>
        <v>118.6815523657629</v>
      </c>
      <c r="J47" s="72">
        <f t="shared" si="19"/>
        <v>99.410863002364081</v>
      </c>
      <c r="K47" s="71">
        <f t="shared" si="19"/>
        <v>297.25310660562457</v>
      </c>
      <c r="L47" s="73">
        <f t="shared" si="19"/>
        <v>119.98648631158278</v>
      </c>
      <c r="M47" s="74">
        <f t="shared" si="19"/>
        <v>95.754311445253578</v>
      </c>
      <c r="N47" s="72">
        <f t="shared" si="19"/>
        <v>93.285537256965952</v>
      </c>
      <c r="O47" s="71">
        <f t="shared" si="19"/>
        <v>98.881036513545354</v>
      </c>
      <c r="P47" s="73">
        <f t="shared" si="19"/>
        <v>99.988801446339124</v>
      </c>
      <c r="Q47" s="74">
        <f t="shared" si="19"/>
        <v>91.177382380054979</v>
      </c>
      <c r="R47" s="72">
        <f t="shared" si="19"/>
        <v>88.101911726312295</v>
      </c>
      <c r="S47" s="71">
        <f t="shared" si="19"/>
        <v>112.70570466631007</v>
      </c>
      <c r="T47" s="73">
        <f t="shared" si="19"/>
        <v>119.88748563722287</v>
      </c>
      <c r="U47" s="74">
        <f t="shared" si="19"/>
        <v>98.408062761266677</v>
      </c>
      <c r="V47" s="72">
        <f t="shared" si="19"/>
        <v>128.80416381263296</v>
      </c>
      <c r="W47" s="71">
        <f t="shared" si="19"/>
        <v>135.06449452613157</v>
      </c>
      <c r="X47" s="73">
        <f t="shared" si="19"/>
        <v>100.28510792225819</v>
      </c>
      <c r="Y47" s="71">
        <f t="shared" si="19"/>
        <v>107.81170010857208</v>
      </c>
      <c r="Z47" s="73">
        <f t="shared" si="19"/>
        <v>107.34608405259749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103.44129554655869</v>
      </c>
      <c r="F48" s="66">
        <f t="shared" si="19"/>
        <v>103.40174879393523</v>
      </c>
      <c r="G48" s="63">
        <f t="shared" si="19"/>
        <v>100.85064232660218</v>
      </c>
      <c r="H48" s="64">
        <f t="shared" si="19"/>
        <v>100.33285782215881</v>
      </c>
      <c r="I48" s="65">
        <f t="shared" si="19"/>
        <v>94.034849039820003</v>
      </c>
      <c r="J48" s="66">
        <f t="shared" si="19"/>
        <v>82.820454486098043</v>
      </c>
      <c r="K48" s="63">
        <f t="shared" si="19"/>
        <v>93.28743545611016</v>
      </c>
      <c r="L48" s="64">
        <f t="shared" si="19"/>
        <v>115.10724870530522</v>
      </c>
      <c r="M48" s="65">
        <f t="shared" si="19"/>
        <v>75.319648248810395</v>
      </c>
      <c r="N48" s="66">
        <f t="shared" si="19"/>
        <v>68.601700328966942</v>
      </c>
      <c r="O48" s="63">
        <f t="shared" si="19"/>
        <v>102.94206854716408</v>
      </c>
      <c r="P48" s="64">
        <f t="shared" si="19"/>
        <v>100.01185104260459</v>
      </c>
      <c r="Q48" s="65">
        <f t="shared" si="19"/>
        <v>97.846094848523592</v>
      </c>
      <c r="R48" s="66">
        <f t="shared" si="19"/>
        <v>91.828564813409287</v>
      </c>
      <c r="S48" s="63">
        <f t="shared" si="19"/>
        <v>117.41571210695396</v>
      </c>
      <c r="T48" s="64">
        <f t="shared" si="19"/>
        <v>115.08864030493686</v>
      </c>
      <c r="U48" s="65">
        <f t="shared" si="19"/>
        <v>100.66785123460573</v>
      </c>
      <c r="V48" s="66">
        <f t="shared" si="19"/>
        <v>138.55563672662021</v>
      </c>
      <c r="W48" s="63">
        <f t="shared" si="19"/>
        <v>143.73734494037726</v>
      </c>
      <c r="X48" s="64">
        <f t="shared" si="19"/>
        <v>105.09443152971554</v>
      </c>
      <c r="Y48" s="63">
        <f t="shared" si="19"/>
        <v>105.83362831649801</v>
      </c>
      <c r="Z48" s="64">
        <f t="shared" si="19"/>
        <v>103.16526617234108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87.294192387103607</v>
      </c>
      <c r="F49" s="70">
        <f t="shared" si="19"/>
        <v>92.951102689003335</v>
      </c>
      <c r="G49" s="67">
        <f t="shared" si="19"/>
        <v>96.147088557293515</v>
      </c>
      <c r="H49" s="68">
        <f t="shared" si="19"/>
        <v>97.061984538127405</v>
      </c>
      <c r="I49" s="69">
        <f t="shared" si="19"/>
        <v>114.45651090963436</v>
      </c>
      <c r="J49" s="70">
        <f t="shared" si="19"/>
        <v>106.85904328974203</v>
      </c>
      <c r="K49" s="67">
        <f t="shared" si="19"/>
        <v>180.67993366500829</v>
      </c>
      <c r="L49" s="68">
        <f t="shared" si="19"/>
        <v>95.662303159857331</v>
      </c>
      <c r="M49" s="69">
        <f t="shared" si="19"/>
        <v>103.85393417394042</v>
      </c>
      <c r="N49" s="70">
        <f t="shared" si="19"/>
        <v>108.87182244532872</v>
      </c>
      <c r="O49" s="67">
        <f t="shared" si="19"/>
        <v>100.13236267372601</v>
      </c>
      <c r="P49" s="68">
        <f t="shared" si="19"/>
        <v>99.816382114220829</v>
      </c>
      <c r="Q49" s="69">
        <f t="shared" si="19"/>
        <v>96.357207606342357</v>
      </c>
      <c r="R49" s="70">
        <f t="shared" si="19"/>
        <v>96.871771641512382</v>
      </c>
      <c r="S49" s="67">
        <f t="shared" si="19"/>
        <v>98.982969617262199</v>
      </c>
      <c r="T49" s="68">
        <f t="shared" si="19"/>
        <v>103.55510196094275</v>
      </c>
      <c r="U49" s="69">
        <f t="shared" si="19"/>
        <v>103.69120954336559</v>
      </c>
      <c r="V49" s="70">
        <f t="shared" si="19"/>
        <v>121.44783036842344</v>
      </c>
      <c r="W49" s="67">
        <f t="shared" si="19"/>
        <v>103.15917705616728</v>
      </c>
      <c r="X49" s="68">
        <f t="shared" si="19"/>
        <v>102.81172639351182</v>
      </c>
      <c r="Y49" s="67">
        <f t="shared" si="19"/>
        <v>101.08309816514867</v>
      </c>
      <c r="Z49" s="68">
        <f t="shared" si="19"/>
        <v>100.6369129076995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48EB9-D16D-460D-864E-5C823B2D25B2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P6" sqref="P6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95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711</v>
      </c>
      <c r="F5" s="14">
        <v>57084</v>
      </c>
      <c r="G5" s="15">
        <v>30</v>
      </c>
      <c r="H5" s="16">
        <v>5460</v>
      </c>
      <c r="I5" s="13">
        <v>1259</v>
      </c>
      <c r="J5" s="14">
        <v>1139036</v>
      </c>
      <c r="K5" s="17">
        <v>1526</v>
      </c>
      <c r="L5" s="18">
        <v>3010516</v>
      </c>
      <c r="M5" s="13">
        <v>1537</v>
      </c>
      <c r="N5" s="75">
        <v>325816</v>
      </c>
      <c r="O5" s="19">
        <v>774</v>
      </c>
      <c r="P5" s="18">
        <v>35970</v>
      </c>
      <c r="Q5" s="13">
        <v>13723</v>
      </c>
      <c r="R5" s="14">
        <v>2076882</v>
      </c>
      <c r="S5" s="19">
        <v>10260</v>
      </c>
      <c r="T5" s="18">
        <v>3188936</v>
      </c>
      <c r="U5" s="13">
        <v>3231</v>
      </c>
      <c r="V5" s="14">
        <v>1052501</v>
      </c>
      <c r="W5" s="13">
        <v>902</v>
      </c>
      <c r="X5" s="18">
        <v>175243</v>
      </c>
      <c r="Y5" s="20">
        <f t="shared" ref="Y5:Z18" si="0">+W5+U5+S5+Q5+O5+M5+K5+I5+G5+E5</f>
        <v>33953</v>
      </c>
      <c r="Z5" s="21">
        <f t="shared" si="0"/>
        <v>11067444</v>
      </c>
    </row>
    <row r="6" spans="1:26" ht="18.95" customHeight="1" x14ac:dyDescent="0.15">
      <c r="A6" s="7"/>
      <c r="B6" s="22"/>
      <c r="C6" s="83"/>
      <c r="D6" s="81" t="s">
        <v>22</v>
      </c>
      <c r="E6" s="23">
        <v>813</v>
      </c>
      <c r="F6" s="24">
        <v>66330</v>
      </c>
      <c r="G6" s="25">
        <v>30</v>
      </c>
      <c r="H6" s="26">
        <v>5460</v>
      </c>
      <c r="I6" s="27">
        <v>1399</v>
      </c>
      <c r="J6" s="21">
        <v>1204558</v>
      </c>
      <c r="K6" s="25">
        <v>1705</v>
      </c>
      <c r="L6" s="26">
        <v>3378872</v>
      </c>
      <c r="M6" s="27">
        <v>754</v>
      </c>
      <c r="N6" s="76">
        <v>181204</v>
      </c>
      <c r="O6" s="25">
        <v>655</v>
      </c>
      <c r="P6" s="26">
        <v>33459</v>
      </c>
      <c r="Q6" s="27">
        <v>13657</v>
      </c>
      <c r="R6" s="21">
        <v>2078030</v>
      </c>
      <c r="S6" s="25">
        <v>11019</v>
      </c>
      <c r="T6" s="26">
        <v>3450056</v>
      </c>
      <c r="U6" s="27">
        <v>2915</v>
      </c>
      <c r="V6" s="21">
        <v>742084</v>
      </c>
      <c r="W6" s="27">
        <v>464</v>
      </c>
      <c r="X6" s="26">
        <v>82880</v>
      </c>
      <c r="Y6" s="20">
        <f t="shared" si="0"/>
        <v>33411</v>
      </c>
      <c r="Z6" s="21">
        <f t="shared" si="0"/>
        <v>11222933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1526.9</v>
      </c>
      <c r="F7" s="36">
        <v>271509</v>
      </c>
      <c r="G7" s="29">
        <v>151</v>
      </c>
      <c r="H7" s="30">
        <v>74178</v>
      </c>
      <c r="I7" s="31">
        <v>1632</v>
      </c>
      <c r="J7" s="32">
        <v>2234645</v>
      </c>
      <c r="K7" s="77">
        <v>3521</v>
      </c>
      <c r="L7" s="30">
        <v>6958027</v>
      </c>
      <c r="M7" s="23">
        <v>2378.3000000000002</v>
      </c>
      <c r="N7" s="24">
        <v>428383.25</v>
      </c>
      <c r="O7" s="33">
        <v>2962</v>
      </c>
      <c r="P7" s="34">
        <v>721841</v>
      </c>
      <c r="Q7" s="23">
        <v>31535.4</v>
      </c>
      <c r="R7" s="24">
        <v>5102670</v>
      </c>
      <c r="S7" s="33">
        <v>28968.2</v>
      </c>
      <c r="T7" s="34">
        <v>2405041</v>
      </c>
      <c r="U7" s="23">
        <v>2826</v>
      </c>
      <c r="V7" s="24">
        <v>1270509.5</v>
      </c>
      <c r="W7" s="23">
        <v>1938.1999999999998</v>
      </c>
      <c r="X7" s="34">
        <v>452213</v>
      </c>
      <c r="Y7" s="31">
        <f t="shared" si="0"/>
        <v>77439</v>
      </c>
      <c r="Z7" s="24">
        <f>+X7+V7+T7+R7+P7+N7+L7+J7+H7+F7</f>
        <v>19919016.75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174.881</v>
      </c>
      <c r="H8" s="16">
        <v>105600</v>
      </c>
      <c r="I8" s="13">
        <v>450</v>
      </c>
      <c r="J8" s="14">
        <v>205939.81818181818</v>
      </c>
      <c r="K8" s="17">
        <v>0</v>
      </c>
      <c r="L8" s="18">
        <v>0</v>
      </c>
      <c r="M8" s="13">
        <v>3685</v>
      </c>
      <c r="N8" s="75">
        <v>837791.1</v>
      </c>
      <c r="O8" s="19">
        <v>38</v>
      </c>
      <c r="P8" s="18">
        <v>25768.799999999999</v>
      </c>
      <c r="Q8" s="13">
        <v>4651.3999999999996</v>
      </c>
      <c r="R8" s="14">
        <v>653359</v>
      </c>
      <c r="S8" s="19">
        <v>21201</v>
      </c>
      <c r="T8" s="18">
        <v>2386651.2000000002</v>
      </c>
      <c r="U8" s="13">
        <v>173.6</v>
      </c>
      <c r="V8" s="14">
        <v>16826.506976744186</v>
      </c>
      <c r="W8" s="13">
        <v>53</v>
      </c>
      <c r="X8" s="18">
        <v>1600</v>
      </c>
      <c r="Y8" s="13">
        <f t="shared" si="0"/>
        <v>30556.881000000001</v>
      </c>
      <c r="Z8" s="14">
        <f t="shared" si="0"/>
        <v>4252536.4251585621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26534</v>
      </c>
      <c r="G9" s="25">
        <v>172.96899999999999</v>
      </c>
      <c r="H9" s="26">
        <v>106800</v>
      </c>
      <c r="I9" s="27">
        <v>342.1</v>
      </c>
      <c r="J9" s="21">
        <v>195071.18181818182</v>
      </c>
      <c r="K9" s="25">
        <v>0</v>
      </c>
      <c r="L9" s="26">
        <v>0</v>
      </c>
      <c r="M9" s="27">
        <v>4320</v>
      </c>
      <c r="N9" s="76">
        <v>948311.4</v>
      </c>
      <c r="O9" s="25">
        <v>40</v>
      </c>
      <c r="P9" s="26">
        <v>25965</v>
      </c>
      <c r="Q9" s="27">
        <v>4853.6000000000004</v>
      </c>
      <c r="R9" s="21">
        <v>722937</v>
      </c>
      <c r="S9" s="25">
        <v>19546</v>
      </c>
      <c r="T9" s="26">
        <v>2280847.4</v>
      </c>
      <c r="U9" s="27">
        <v>244.2</v>
      </c>
      <c r="V9" s="21">
        <v>24478.888372093024</v>
      </c>
      <c r="W9" s="27">
        <v>53</v>
      </c>
      <c r="X9" s="26">
        <v>1600</v>
      </c>
      <c r="Y9" s="20">
        <f t="shared" si="0"/>
        <v>29746.869000000002</v>
      </c>
      <c r="Z9" s="21">
        <f t="shared" si="0"/>
        <v>4332544.8701902749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307</v>
      </c>
      <c r="F10" s="36">
        <v>56059</v>
      </c>
      <c r="G10" s="29">
        <v>161.47800000000001</v>
      </c>
      <c r="H10" s="30">
        <v>94200</v>
      </c>
      <c r="I10" s="37">
        <v>988.1</v>
      </c>
      <c r="J10" s="38">
        <v>561534.97272727266</v>
      </c>
      <c r="K10" s="77">
        <v>0</v>
      </c>
      <c r="L10" s="30">
        <v>0</v>
      </c>
      <c r="M10" s="35">
        <v>7084</v>
      </c>
      <c r="N10" s="36">
        <v>1592685.003</v>
      </c>
      <c r="O10" s="29">
        <v>32</v>
      </c>
      <c r="P10" s="30">
        <v>4099.5</v>
      </c>
      <c r="Q10" s="35">
        <v>12786.4</v>
      </c>
      <c r="R10" s="36">
        <v>1857448.0756000001</v>
      </c>
      <c r="S10" s="29">
        <v>6786.5999999999985</v>
      </c>
      <c r="T10" s="30">
        <v>730971.99999999988</v>
      </c>
      <c r="U10" s="35">
        <v>745.8</v>
      </c>
      <c r="V10" s="36">
        <v>66962.423255813948</v>
      </c>
      <c r="W10" s="35">
        <v>85</v>
      </c>
      <c r="X10" s="30">
        <v>1500</v>
      </c>
      <c r="Y10" s="37">
        <f t="shared" si="0"/>
        <v>28976.377999999997</v>
      </c>
      <c r="Z10" s="36">
        <f t="shared" si="0"/>
        <v>4965460.9745830866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1E-10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1801</v>
      </c>
      <c r="R11" s="14">
        <v>557278</v>
      </c>
      <c r="S11" s="19">
        <v>0</v>
      </c>
      <c r="T11" s="18">
        <v>0</v>
      </c>
      <c r="U11" s="13">
        <v>73</v>
      </c>
      <c r="V11" s="14">
        <v>16420</v>
      </c>
      <c r="W11" s="13">
        <v>0</v>
      </c>
      <c r="X11" s="18">
        <v>27</v>
      </c>
      <c r="Y11" s="13">
        <f>+W11+U11+S11+Q11+O11+M11+K11+I11+G11+E11</f>
        <v>1964</v>
      </c>
      <c r="Z11" s="14">
        <f t="shared" si="0"/>
        <v>663725.00000000012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2044</v>
      </c>
      <c r="R12" s="21">
        <v>596089.19999999995</v>
      </c>
      <c r="S12" s="25">
        <v>0</v>
      </c>
      <c r="T12" s="26">
        <v>0</v>
      </c>
      <c r="U12" s="27">
        <v>90</v>
      </c>
      <c r="V12" s="21">
        <v>17373</v>
      </c>
      <c r="W12" s="27">
        <v>0</v>
      </c>
      <c r="X12" s="26">
        <v>38</v>
      </c>
      <c r="Y12" s="20">
        <f t="shared" ref="Y12:Y18" si="1">+W12+U12+S12+Q12+O12+M12+K12+I12+G12+E12</f>
        <v>2224</v>
      </c>
      <c r="Z12" s="21">
        <f t="shared" si="0"/>
        <v>703500.2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13</v>
      </c>
      <c r="J13" s="38">
        <v>7807.8000000001048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6679.5</v>
      </c>
      <c r="R13" s="36">
        <v>2093994.9000000001</v>
      </c>
      <c r="S13" s="29">
        <v>0</v>
      </c>
      <c r="T13" s="30">
        <v>0</v>
      </c>
      <c r="U13" s="35">
        <v>470</v>
      </c>
      <c r="V13" s="36">
        <v>103702</v>
      </c>
      <c r="W13" s="35">
        <v>15</v>
      </c>
      <c r="X13" s="30">
        <v>32976</v>
      </c>
      <c r="Y13" s="37">
        <f t="shared" si="1"/>
        <v>7446.5</v>
      </c>
      <c r="Z13" s="36">
        <f t="shared" si="0"/>
        <v>2468980.7000000007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153</v>
      </c>
      <c r="N14" s="75">
        <v>33713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153</v>
      </c>
      <c r="Z14" s="14">
        <f t="shared" si="0"/>
        <v>33713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1249</v>
      </c>
      <c r="N15" s="76">
        <v>187559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1249</v>
      </c>
      <c r="Z15" s="24">
        <f t="shared" si="0"/>
        <v>187559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3185</v>
      </c>
      <c r="N16" s="36">
        <v>477432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3185</v>
      </c>
      <c r="Z16" s="36">
        <f t="shared" si="0"/>
        <v>477432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230505</v>
      </c>
      <c r="I17" s="13">
        <v>172</v>
      </c>
      <c r="J17" s="14">
        <v>128824</v>
      </c>
      <c r="K17" s="19">
        <v>3</v>
      </c>
      <c r="L17" s="18">
        <v>2725</v>
      </c>
      <c r="M17" s="13">
        <v>407.12799999999999</v>
      </c>
      <c r="N17" s="75">
        <v>115390</v>
      </c>
      <c r="O17" s="19">
        <v>2584</v>
      </c>
      <c r="P17" s="18">
        <v>1027687.6</v>
      </c>
      <c r="Q17" s="13">
        <v>4340</v>
      </c>
      <c r="R17" s="14">
        <v>1210781.8</v>
      </c>
      <c r="S17" s="19">
        <v>320</v>
      </c>
      <c r="T17" s="18">
        <v>76349</v>
      </c>
      <c r="U17" s="13">
        <v>15</v>
      </c>
      <c r="V17" s="14">
        <v>3300</v>
      </c>
      <c r="W17" s="13">
        <v>2706.3960000000002</v>
      </c>
      <c r="X17" s="18">
        <v>384321</v>
      </c>
      <c r="Y17" s="41">
        <f t="shared" si="1"/>
        <v>11307.524000000001</v>
      </c>
      <c r="Z17" s="42">
        <f t="shared" si="0"/>
        <v>3179883.4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775</v>
      </c>
      <c r="H18" s="26">
        <v>254370</v>
      </c>
      <c r="I18" s="27">
        <v>170</v>
      </c>
      <c r="J18" s="21">
        <v>118025</v>
      </c>
      <c r="K18" s="25">
        <v>38</v>
      </c>
      <c r="L18" s="26">
        <v>26950</v>
      </c>
      <c r="M18" s="27">
        <v>323.072</v>
      </c>
      <c r="N18" s="21">
        <v>103389</v>
      </c>
      <c r="O18" s="25">
        <v>2602</v>
      </c>
      <c r="P18" s="26">
        <v>1037525.9</v>
      </c>
      <c r="Q18" s="27">
        <v>4479</v>
      </c>
      <c r="R18" s="21">
        <v>1309879.5</v>
      </c>
      <c r="S18" s="25">
        <v>252</v>
      </c>
      <c r="T18" s="26">
        <v>58833</v>
      </c>
      <c r="U18" s="27">
        <v>15</v>
      </c>
      <c r="V18" s="21">
        <v>3300</v>
      </c>
      <c r="W18" s="27">
        <v>2773.1860000000001</v>
      </c>
      <c r="X18" s="26">
        <v>420504</v>
      </c>
      <c r="Y18" s="23">
        <f t="shared" si="1"/>
        <v>11427.258</v>
      </c>
      <c r="Z18" s="24">
        <f t="shared" si="0"/>
        <v>3332776.4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1093</v>
      </c>
      <c r="H19" s="34">
        <v>329811</v>
      </c>
      <c r="I19" s="23">
        <v>378</v>
      </c>
      <c r="J19" s="24">
        <v>231261</v>
      </c>
      <c r="K19" s="78">
        <v>97</v>
      </c>
      <c r="L19" s="34">
        <v>70265</v>
      </c>
      <c r="M19" s="23">
        <v>1187.18</v>
      </c>
      <c r="N19" s="24">
        <v>343346</v>
      </c>
      <c r="O19" s="33">
        <v>1539</v>
      </c>
      <c r="P19" s="34">
        <v>636889.69999999995</v>
      </c>
      <c r="Q19" s="23">
        <v>7797</v>
      </c>
      <c r="R19" s="24">
        <v>2429143.9619999998</v>
      </c>
      <c r="S19" s="33">
        <v>134</v>
      </c>
      <c r="T19" s="34">
        <v>32259</v>
      </c>
      <c r="U19" s="23">
        <v>49</v>
      </c>
      <c r="V19" s="24">
        <v>13420</v>
      </c>
      <c r="W19" s="23">
        <v>4799.6567000000014</v>
      </c>
      <c r="X19" s="34">
        <v>652860</v>
      </c>
      <c r="Y19" s="35">
        <f>+W19+U19+S19+Q19+O19+M19+K19+I19+G19+E19</f>
        <v>17073.8367</v>
      </c>
      <c r="Z19" s="36">
        <f>+X19+V19+T19+R19+P19+N19+L19+J19+H19+F19</f>
        <v>4739255.6619999995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841</v>
      </c>
      <c r="F20" s="14">
        <f t="shared" ref="F20:X22" si="2">F5+F8+F11+F14+F17</f>
        <v>76084</v>
      </c>
      <c r="G20" s="19">
        <f>G5+G8+G11+G14+G17</f>
        <v>1039.8809999999999</v>
      </c>
      <c r="H20" s="18">
        <f t="shared" si="2"/>
        <v>416565</v>
      </c>
      <c r="I20" s="13">
        <f t="shared" si="2"/>
        <v>1881</v>
      </c>
      <c r="J20" s="14">
        <f t="shared" si="2"/>
        <v>1473799.8181818181</v>
      </c>
      <c r="K20" s="19">
        <f t="shared" si="2"/>
        <v>1529</v>
      </c>
      <c r="L20" s="18">
        <f t="shared" si="2"/>
        <v>3013241</v>
      </c>
      <c r="M20" s="13">
        <f t="shared" si="2"/>
        <v>5797.1279999999997</v>
      </c>
      <c r="N20" s="14">
        <f t="shared" si="2"/>
        <v>1327710.1000000001</v>
      </c>
      <c r="O20" s="19">
        <f t="shared" si="2"/>
        <v>3396</v>
      </c>
      <c r="P20" s="18">
        <f t="shared" si="2"/>
        <v>1089426.3999999999</v>
      </c>
      <c r="Q20" s="13">
        <f t="shared" si="2"/>
        <v>24515.4</v>
      </c>
      <c r="R20" s="14">
        <f t="shared" si="2"/>
        <v>4498300.8</v>
      </c>
      <c r="S20" s="19">
        <f t="shared" si="2"/>
        <v>31781</v>
      </c>
      <c r="T20" s="18">
        <f t="shared" si="2"/>
        <v>5651936.2000000002</v>
      </c>
      <c r="U20" s="13">
        <f t="shared" si="2"/>
        <v>3492.6</v>
      </c>
      <c r="V20" s="14">
        <f t="shared" si="2"/>
        <v>1089047.5069767442</v>
      </c>
      <c r="W20" s="13">
        <f t="shared" si="2"/>
        <v>3661.3960000000002</v>
      </c>
      <c r="X20" s="18">
        <f t="shared" si="2"/>
        <v>561191</v>
      </c>
      <c r="Y20" s="31">
        <f t="shared" ref="Y20:Z21" si="3">+Y17+Y14+Y11+Y8+Y5</f>
        <v>77934.404999999999</v>
      </c>
      <c r="Z20" s="32">
        <f t="shared" si="3"/>
        <v>19197301.825158563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988</v>
      </c>
      <c r="F21" s="21">
        <f t="shared" si="4"/>
        <v>92864</v>
      </c>
      <c r="G21" s="25">
        <f t="shared" si="4"/>
        <v>1052.9690000000001</v>
      </c>
      <c r="H21" s="26">
        <f t="shared" si="4"/>
        <v>441630</v>
      </c>
      <c r="I21" s="27">
        <f t="shared" si="4"/>
        <v>1911.1</v>
      </c>
      <c r="J21" s="21">
        <f t="shared" si="4"/>
        <v>1517654.1818181819</v>
      </c>
      <c r="K21" s="25">
        <f t="shared" si="4"/>
        <v>1743</v>
      </c>
      <c r="L21" s="26">
        <f t="shared" si="4"/>
        <v>3405822</v>
      </c>
      <c r="M21" s="27">
        <f t="shared" si="4"/>
        <v>6661.0720000000001</v>
      </c>
      <c r="N21" s="21">
        <f t="shared" si="4"/>
        <v>1435463.4</v>
      </c>
      <c r="O21" s="25">
        <f t="shared" si="4"/>
        <v>3297</v>
      </c>
      <c r="P21" s="26">
        <f t="shared" si="4"/>
        <v>1096949.8999999999</v>
      </c>
      <c r="Q21" s="27">
        <f t="shared" si="4"/>
        <v>25033.599999999999</v>
      </c>
      <c r="R21" s="21">
        <f t="shared" si="4"/>
        <v>4706935.7</v>
      </c>
      <c r="S21" s="25">
        <f t="shared" si="4"/>
        <v>30817</v>
      </c>
      <c r="T21" s="26">
        <f t="shared" si="4"/>
        <v>5789736.4000000004</v>
      </c>
      <c r="U21" s="27">
        <f t="shared" si="2"/>
        <v>3264.2</v>
      </c>
      <c r="V21" s="21">
        <f t="shared" si="2"/>
        <v>787235.88837209297</v>
      </c>
      <c r="W21" s="27">
        <f t="shared" si="2"/>
        <v>3290.1860000000001</v>
      </c>
      <c r="X21" s="26">
        <f t="shared" si="2"/>
        <v>505022</v>
      </c>
      <c r="Y21" s="23">
        <f t="shared" si="3"/>
        <v>78058.127000000008</v>
      </c>
      <c r="Z21" s="24">
        <f t="shared" si="3"/>
        <v>19779313.470190275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1888.9</v>
      </c>
      <c r="F22" s="24">
        <f>F7+F10+F13+F16+F19</f>
        <v>344068</v>
      </c>
      <c r="G22" s="33">
        <f t="shared" si="2"/>
        <v>1600.4780000000001</v>
      </c>
      <c r="H22" s="34">
        <f t="shared" si="2"/>
        <v>693189</v>
      </c>
      <c r="I22" s="23">
        <f t="shared" si="2"/>
        <v>3011.1</v>
      </c>
      <c r="J22" s="24">
        <f t="shared" si="2"/>
        <v>3035248.7727272729</v>
      </c>
      <c r="K22" s="33">
        <f t="shared" si="2"/>
        <v>3618</v>
      </c>
      <c r="L22" s="34">
        <f t="shared" si="2"/>
        <v>7028292</v>
      </c>
      <c r="M22" s="23">
        <f t="shared" si="2"/>
        <v>13853.48</v>
      </c>
      <c r="N22" s="24">
        <f t="shared" si="2"/>
        <v>2860846.253</v>
      </c>
      <c r="O22" s="33">
        <f t="shared" si="2"/>
        <v>4533</v>
      </c>
      <c r="P22" s="34">
        <f t="shared" si="2"/>
        <v>1362830.2</v>
      </c>
      <c r="Q22" s="23">
        <f t="shared" si="2"/>
        <v>58798.3</v>
      </c>
      <c r="R22" s="24">
        <f t="shared" si="2"/>
        <v>11483256.9376</v>
      </c>
      <c r="S22" s="33">
        <f t="shared" si="2"/>
        <v>35888.800000000003</v>
      </c>
      <c r="T22" s="34">
        <f t="shared" si="2"/>
        <v>3168272</v>
      </c>
      <c r="U22" s="23">
        <f t="shared" si="2"/>
        <v>4090.8</v>
      </c>
      <c r="V22" s="24">
        <f t="shared" si="2"/>
        <v>1454593.923255814</v>
      </c>
      <c r="W22" s="23">
        <f t="shared" si="2"/>
        <v>6837.8567000000012</v>
      </c>
      <c r="X22" s="34">
        <f t="shared" si="2"/>
        <v>1139549</v>
      </c>
      <c r="Y22" s="23">
        <f>+Y19+Y16+Y13+Y10+Y7</f>
        <v>134120.71470000001</v>
      </c>
      <c r="Z22" s="24">
        <f>+Z19+Z16+Z13+Z10+Z7</f>
        <v>32570146.086583085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46.60110069302894</v>
      </c>
      <c r="F23" s="178"/>
      <c r="G23" s="177">
        <f>(G20+G21)/(G22+G41)*100</f>
        <v>65.115785595965704</v>
      </c>
      <c r="H23" s="178"/>
      <c r="I23" s="177">
        <f>(I20+I21)/(I22+I41)*100</f>
        <v>62.655519389323075</v>
      </c>
      <c r="J23" s="178"/>
      <c r="K23" s="177">
        <f>(K20+K21)/(K22+K41)*100</f>
        <v>43.919463087248324</v>
      </c>
      <c r="L23" s="178"/>
      <c r="M23" s="177">
        <f>(M20+M21)/(M22+M41)*100</f>
        <v>43.604500578630628</v>
      </c>
      <c r="N23" s="178"/>
      <c r="O23" s="177">
        <f>(O20+O21)/(O22+O41)*100</f>
        <v>74.640347942455676</v>
      </c>
      <c r="P23" s="178"/>
      <c r="Q23" s="177">
        <f>(Q20+Q21)/(Q22+Q41)*100</f>
        <v>41.949865723855098</v>
      </c>
      <c r="R23" s="178"/>
      <c r="S23" s="177">
        <f>(S20+S21)/(S22+S41)*100</f>
        <v>88.398273777918362</v>
      </c>
      <c r="T23" s="178"/>
      <c r="U23" s="177">
        <f>(U20+U21)/(U22+U41)*100</f>
        <v>84.956998440879133</v>
      </c>
      <c r="V23" s="178"/>
      <c r="W23" s="177">
        <f>(W20+W21)/(W22+W41)*100</f>
        <v>52.249841959527778</v>
      </c>
      <c r="X23" s="178"/>
      <c r="Y23" s="177">
        <f>(Y20+Y21)/(Y22+Y41)*100</f>
        <v>58.126970355958086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182152.57557308485</v>
      </c>
      <c r="F24" s="180"/>
      <c r="G24" s="181">
        <f>H22/G22*1000</f>
        <v>433113.73227248358</v>
      </c>
      <c r="H24" s="182"/>
      <c r="I24" s="183">
        <f>J22/I22*1000</f>
        <v>1008019.917215394</v>
      </c>
      <c r="J24" s="184"/>
      <c r="K24" s="181">
        <f>L22/K22*1000</f>
        <v>1942590.3814262024</v>
      </c>
      <c r="L24" s="182"/>
      <c r="M24" s="183">
        <f>N22/M22*1000</f>
        <v>206507.40846343304</v>
      </c>
      <c r="N24" s="184"/>
      <c r="O24" s="181">
        <f>P22/O22*1000</f>
        <v>300646.41517758655</v>
      </c>
      <c r="P24" s="182"/>
      <c r="Q24" s="183">
        <f>R22/Q22*1000</f>
        <v>195299.13173680191</v>
      </c>
      <c r="R24" s="184"/>
      <c r="S24" s="181">
        <f>T22/S22*1000</f>
        <v>88280.243418559548</v>
      </c>
      <c r="T24" s="182"/>
      <c r="U24" s="183">
        <f>V22/U22*1000</f>
        <v>355576.88551281265</v>
      </c>
      <c r="V24" s="184"/>
      <c r="W24" s="181">
        <f>X22/W22*1000</f>
        <v>166652.95135535669</v>
      </c>
      <c r="X24" s="182"/>
      <c r="Y24" s="183">
        <f>Z22/Y22*1000</f>
        <v>242842.02600199147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1.4083581378350647</v>
      </c>
      <c r="F25" s="49"/>
      <c r="G25" s="50">
        <f>G22/Y22*100</f>
        <v>1.1933115653163155</v>
      </c>
      <c r="H25" s="51"/>
      <c r="I25" s="48">
        <f>I22/Y22*100</f>
        <v>2.2450670701652617</v>
      </c>
      <c r="J25" s="49"/>
      <c r="K25" s="50">
        <f>K22/Y22*100</f>
        <v>2.6975698780704453</v>
      </c>
      <c r="L25" s="51"/>
      <c r="M25" s="48">
        <f>M22/Y22*100</f>
        <v>10.329112867454768</v>
      </c>
      <c r="N25" s="49"/>
      <c r="O25" s="50">
        <f>O22/Y22*100</f>
        <v>3.3797911158909142</v>
      </c>
      <c r="P25" s="51"/>
      <c r="Q25" s="48">
        <f>Q22/Y22*100</f>
        <v>43.839834981135837</v>
      </c>
      <c r="R25" s="49"/>
      <c r="S25" s="50">
        <f>S22/Y22*100</f>
        <v>26.758580939771864</v>
      </c>
      <c r="T25" s="51"/>
      <c r="U25" s="48">
        <f>U22/Y22*100</f>
        <v>3.0500881307934158</v>
      </c>
      <c r="V25" s="49"/>
      <c r="W25" s="50">
        <f>W22/Y22*100</f>
        <v>5.0982853135661079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31">
        <f>+'(令和6年1月)'!E20</f>
        <v>690</v>
      </c>
      <c r="F27" s="128">
        <f>+'(令和6年1月)'!F20</f>
        <v>67854</v>
      </c>
      <c r="G27" s="129">
        <f>+'(令和6年1月)'!G20</f>
        <v>1001.566</v>
      </c>
      <c r="H27" s="130">
        <f>+'(令和6年1月)'!H20</f>
        <v>384806</v>
      </c>
      <c r="I27" s="131">
        <f>+'(令和6年1月)'!I20</f>
        <v>1562</v>
      </c>
      <c r="J27" s="128">
        <f>+'(令和6年1月)'!J20</f>
        <v>2234635.5727272728</v>
      </c>
      <c r="K27" s="129">
        <f>+'(令和6年1月)'!K20</f>
        <v>1104</v>
      </c>
      <c r="L27" s="130">
        <f>+'(令和6年1月)'!L20</f>
        <v>2064816</v>
      </c>
      <c r="M27" s="131">
        <f>+'(令和6年1月)'!M20</f>
        <v>4201</v>
      </c>
      <c r="N27" s="128">
        <f>+'(令和6年1月)'!N20</f>
        <v>1039597</v>
      </c>
      <c r="O27" s="129">
        <f>+'(令和6年1月)'!O20</f>
        <v>3723</v>
      </c>
      <c r="P27" s="130">
        <f>+'(令和6年1月)'!P20</f>
        <v>1251148</v>
      </c>
      <c r="Q27" s="131">
        <f>+'(令和6年1月)'!Q20</f>
        <v>20904</v>
      </c>
      <c r="R27" s="128">
        <f>+'(令和6年1月)'!R20</f>
        <v>4627807.4000000004</v>
      </c>
      <c r="S27" s="129">
        <f>+'(令和6年1月)'!S20</f>
        <v>34584</v>
      </c>
      <c r="T27" s="130">
        <f>+'(令和6年1月)'!T20</f>
        <v>5714826</v>
      </c>
      <c r="U27" s="131">
        <f>+'(令和6年1月)'!U20</f>
        <v>2743</v>
      </c>
      <c r="V27" s="128">
        <f>+'(令和6年1月)'!V20</f>
        <v>954528.20930232562</v>
      </c>
      <c r="W27" s="131">
        <f>+'(令和6年1月)'!W20</f>
        <v>3522.1570000000002</v>
      </c>
      <c r="X27" s="130">
        <f>+'(令和6年1月)'!X20</f>
        <v>628946</v>
      </c>
      <c r="Y27" s="131">
        <f>+'(令和6年1月)'!Y20</f>
        <v>74034.722999999998</v>
      </c>
      <c r="Z27" s="128">
        <f>+'(令和6年1月)'!Z20</f>
        <v>18968964.182029597</v>
      </c>
    </row>
    <row r="28" spans="1:28" ht="18.95" customHeight="1" x14ac:dyDescent="0.15">
      <c r="A28" s="22"/>
      <c r="B28" s="190"/>
      <c r="C28" s="7"/>
      <c r="D28" s="55" t="s">
        <v>22</v>
      </c>
      <c r="E28" s="154">
        <f>+'(令和6年1月)'!E21</f>
        <v>976</v>
      </c>
      <c r="F28" s="135">
        <f>+'(令和6年1月)'!F21</f>
        <v>103100</v>
      </c>
      <c r="G28" s="136">
        <f>+'(令和6年1月)'!G21</f>
        <v>1025.7449999999999</v>
      </c>
      <c r="H28" s="137">
        <f>+'(令和6年1月)'!H21</f>
        <v>397812</v>
      </c>
      <c r="I28" s="134">
        <f>+'(令和6年1月)'!I21</f>
        <v>2136</v>
      </c>
      <c r="J28" s="135">
        <f>+'(令和6年1月)'!J21</f>
        <v>2913311.3909090906</v>
      </c>
      <c r="K28" s="136">
        <f>+'(令和6年1月)'!K21</f>
        <v>1015</v>
      </c>
      <c r="L28" s="137">
        <f>+'(令和6年1月)'!L21</f>
        <v>1925023</v>
      </c>
      <c r="M28" s="134">
        <f>+'(令和6年1月)'!M21</f>
        <v>5931.4790000000003</v>
      </c>
      <c r="N28" s="135">
        <f>+'(令和6年1月)'!N21</f>
        <v>1569790.5</v>
      </c>
      <c r="O28" s="136">
        <f>+'(令和6年1月)'!O21</f>
        <v>3570</v>
      </c>
      <c r="P28" s="137">
        <f>+'(令和6年1月)'!P21</f>
        <v>1193035</v>
      </c>
      <c r="Q28" s="134">
        <f>+'(令和6年1月)'!Q21</f>
        <v>20748</v>
      </c>
      <c r="R28" s="135">
        <f>+'(令和6年1月)'!R21</f>
        <v>4675134.8</v>
      </c>
      <c r="S28" s="136">
        <f>+'(令和6年1月)'!S21</f>
        <v>34954.5</v>
      </c>
      <c r="T28" s="137">
        <f>+'(令和6年1月)'!T21</f>
        <v>6019933</v>
      </c>
      <c r="U28" s="134">
        <f>+'(令和6年1月)'!U21</f>
        <v>2410</v>
      </c>
      <c r="V28" s="135">
        <f>+'(令和6年1月)'!V21</f>
        <v>504678.83720930235</v>
      </c>
      <c r="W28" s="134">
        <f>+'(令和6年1月)'!W21</f>
        <v>4254.1270000000004</v>
      </c>
      <c r="X28" s="137">
        <f>+'(令和6年1月)'!X21</f>
        <v>854425</v>
      </c>
      <c r="Y28" s="138">
        <f>+'(令和6年1月)'!Y21</f>
        <v>77020.850999999995</v>
      </c>
      <c r="Z28" s="139">
        <f>+'(令和6年1月)'!Z21</f>
        <v>20156243.528118394</v>
      </c>
    </row>
    <row r="29" spans="1:28" ht="18.95" customHeight="1" thickBot="1" x14ac:dyDescent="0.2">
      <c r="A29" s="22"/>
      <c r="B29" s="190"/>
      <c r="C29" s="7"/>
      <c r="D29" s="55" t="s">
        <v>24</v>
      </c>
      <c r="E29" s="138">
        <f>+'(令和6年1月)'!E22</f>
        <v>1848.9080000000001</v>
      </c>
      <c r="F29" s="139">
        <f>+'(令和6年1月)'!F22</f>
        <v>368182</v>
      </c>
      <c r="G29" s="140">
        <f>+'(令和6年1月)'!G22</f>
        <v>1555.8150000000001</v>
      </c>
      <c r="H29" s="141">
        <f>+'(令和6年1月)'!H22</f>
        <v>684053</v>
      </c>
      <c r="I29" s="138">
        <f>+'(令和6年1月)'!I22</f>
        <v>3479</v>
      </c>
      <c r="J29" s="139">
        <f>+'(令和6年1月)'!J22</f>
        <v>3671880.0363636361</v>
      </c>
      <c r="K29" s="140">
        <f>+'(令和6年1月)'!K22</f>
        <v>5287</v>
      </c>
      <c r="L29" s="141">
        <f>+'(令和6年1月)'!L22</f>
        <v>3812104</v>
      </c>
      <c r="M29" s="138">
        <f>+'(令和6年1月)'!M22</f>
        <v>15569.527</v>
      </c>
      <c r="N29" s="139">
        <f>+'(令和6年1月)'!N22</f>
        <v>2851501.75</v>
      </c>
      <c r="O29" s="140">
        <f>+'(令和6年1月)'!O22</f>
        <v>5017</v>
      </c>
      <c r="P29" s="141">
        <f>+'(令和6年1月)'!P22</f>
        <v>1525094</v>
      </c>
      <c r="Q29" s="138">
        <f>+'(令和6年1月)'!Q22</f>
        <v>60326.9</v>
      </c>
      <c r="R29" s="139">
        <f>+'(令和6年1月)'!R22</f>
        <v>11014183.1</v>
      </c>
      <c r="S29" s="140">
        <f>+'(令和6年1月)'!S22</f>
        <v>36193.699999999997</v>
      </c>
      <c r="T29" s="141">
        <f>+'(令和6年1月)'!T22</f>
        <v>3772255</v>
      </c>
      <c r="U29" s="138">
        <f>+'(令和6年1月)'!U22</f>
        <v>4604.5</v>
      </c>
      <c r="V29" s="139">
        <f>+'(令和6年1月)'!V22</f>
        <v>1755590.5</v>
      </c>
      <c r="W29" s="138">
        <f>+'(令和6年1月)'!W22</f>
        <v>6764.4266999999991</v>
      </c>
      <c r="X29" s="141">
        <f>+'(令和6年1月)'!X22</f>
        <v>1561864</v>
      </c>
      <c r="Y29" s="138">
        <f>+'(令和6年1月)'!Y22</f>
        <v>140646.77669999999</v>
      </c>
      <c r="Z29" s="139">
        <f>+'(令和6年1月)'!Z22</f>
        <v>31016707.386363637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185">
        <f>+'(令和6年1月)'!E23</f>
        <v>41.819200485162973</v>
      </c>
      <c r="F30" s="186">
        <f>+'(令和5年1月)'!F23</f>
        <v>0</v>
      </c>
      <c r="G30" s="185">
        <f>+'(令和6年1月)'!G23</f>
        <v>64.650334251862901</v>
      </c>
      <c r="H30" s="186">
        <f>+'(令和5年1月)'!H23</f>
        <v>0</v>
      </c>
      <c r="I30" s="185">
        <f>+'(令和6年1月)'!I23</f>
        <v>49.097185342538502</v>
      </c>
      <c r="J30" s="186">
        <f>+'(令和5年1月)'!J23</f>
        <v>0</v>
      </c>
      <c r="K30" s="185">
        <f>+'(令和6年1月)'!K23</f>
        <v>20.209823557463043</v>
      </c>
      <c r="L30" s="186">
        <f>+'(令和5年1月)'!L23</f>
        <v>0</v>
      </c>
      <c r="M30" s="185">
        <f>+'(令和6年1月)'!M23</f>
        <v>30.826355214721186</v>
      </c>
      <c r="N30" s="186">
        <f>+'(令和5年1月)'!N23</f>
        <v>0</v>
      </c>
      <c r="O30" s="185">
        <f>+'(令和6年1月)'!O23</f>
        <v>73.808318996053032</v>
      </c>
      <c r="P30" s="186">
        <f>+'(令和5年1月)'!P23</f>
        <v>0</v>
      </c>
      <c r="Q30" s="185">
        <f>+'(令和6年1月)'!Q23</f>
        <v>34.566606195299833</v>
      </c>
      <c r="R30" s="186">
        <f>+'(令和5年1月)'!R23</f>
        <v>0</v>
      </c>
      <c r="S30" s="185">
        <f>+'(令和6年1月)'!S23</f>
        <v>95.575188398785571</v>
      </c>
      <c r="T30" s="186">
        <f>+'(令和5年1月)'!T23</f>
        <v>0</v>
      </c>
      <c r="U30" s="185">
        <f>+'(令和6年1月)'!U23</f>
        <v>58.055430374042359</v>
      </c>
      <c r="V30" s="186">
        <f>+'(令和5年1月)'!V23</f>
        <v>0</v>
      </c>
      <c r="W30" s="185">
        <f>+'(令和6年1月)'!W23</f>
        <v>54.528997252711243</v>
      </c>
      <c r="X30" s="186">
        <f>+'(令和5年1月)'!X23</f>
        <v>0</v>
      </c>
      <c r="Y30" s="185">
        <f>+'(令和6年1月)'!Y23</f>
        <v>53.13625414806026</v>
      </c>
      <c r="Z30" s="186">
        <f>+'(令和5年1月)'!Z23</f>
        <v>0</v>
      </c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151</v>
      </c>
      <c r="F31" s="91">
        <f t="shared" ref="F31:Z33" si="5">F20-F27</f>
        <v>8230</v>
      </c>
      <c r="G31" s="92">
        <f t="shared" si="5"/>
        <v>38.314999999999827</v>
      </c>
      <c r="H31" s="93">
        <f t="shared" si="5"/>
        <v>31759</v>
      </c>
      <c r="I31" s="90">
        <f t="shared" si="5"/>
        <v>319</v>
      </c>
      <c r="J31" s="91">
        <f t="shared" si="5"/>
        <v>-760835.75454545463</v>
      </c>
      <c r="K31" s="92">
        <f t="shared" si="5"/>
        <v>425</v>
      </c>
      <c r="L31" s="93">
        <f t="shared" si="5"/>
        <v>948425</v>
      </c>
      <c r="M31" s="90">
        <f t="shared" si="5"/>
        <v>1596.1279999999997</v>
      </c>
      <c r="N31" s="91">
        <f t="shared" si="5"/>
        <v>288113.10000000009</v>
      </c>
      <c r="O31" s="92">
        <f t="shared" si="5"/>
        <v>-327</v>
      </c>
      <c r="P31" s="93">
        <f t="shared" si="5"/>
        <v>-161721.60000000009</v>
      </c>
      <c r="Q31" s="90">
        <f t="shared" si="5"/>
        <v>3611.4000000000015</v>
      </c>
      <c r="R31" s="91">
        <f t="shared" si="5"/>
        <v>-129506.60000000056</v>
      </c>
      <c r="S31" s="92">
        <f t="shared" si="5"/>
        <v>-2803</v>
      </c>
      <c r="T31" s="93">
        <f t="shared" si="5"/>
        <v>-62889.799999999814</v>
      </c>
      <c r="U31" s="90">
        <f t="shared" si="5"/>
        <v>749.59999999999991</v>
      </c>
      <c r="V31" s="91">
        <f t="shared" si="5"/>
        <v>134519.29767441854</v>
      </c>
      <c r="W31" s="92">
        <f t="shared" si="5"/>
        <v>139.23900000000003</v>
      </c>
      <c r="X31" s="93">
        <f t="shared" si="5"/>
        <v>-67755</v>
      </c>
      <c r="Y31" s="90">
        <f t="shared" si="5"/>
        <v>3899.6820000000007</v>
      </c>
      <c r="Z31" s="91">
        <f t="shared" si="5"/>
        <v>228337.64312896505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12</v>
      </c>
      <c r="F32" s="95">
        <f t="shared" si="6"/>
        <v>-10236</v>
      </c>
      <c r="G32" s="96">
        <f t="shared" si="6"/>
        <v>27.22400000000016</v>
      </c>
      <c r="H32" s="97">
        <f t="shared" si="6"/>
        <v>43818</v>
      </c>
      <c r="I32" s="94">
        <f t="shared" si="6"/>
        <v>-224.90000000000009</v>
      </c>
      <c r="J32" s="95">
        <f t="shared" si="6"/>
        <v>-1395657.2090909088</v>
      </c>
      <c r="K32" s="96">
        <f t="shared" si="6"/>
        <v>728</v>
      </c>
      <c r="L32" s="97">
        <f t="shared" si="6"/>
        <v>1480799</v>
      </c>
      <c r="M32" s="94">
        <f t="shared" si="6"/>
        <v>729.59299999999985</v>
      </c>
      <c r="N32" s="95">
        <f t="shared" si="6"/>
        <v>-134327.10000000009</v>
      </c>
      <c r="O32" s="96">
        <f t="shared" si="6"/>
        <v>-273</v>
      </c>
      <c r="P32" s="97">
        <f t="shared" si="6"/>
        <v>-96085.100000000093</v>
      </c>
      <c r="Q32" s="94">
        <f t="shared" si="6"/>
        <v>4285.5999999999985</v>
      </c>
      <c r="R32" s="95">
        <f t="shared" si="6"/>
        <v>31800.900000000373</v>
      </c>
      <c r="S32" s="96">
        <f t="shared" si="6"/>
        <v>-4137.5</v>
      </c>
      <c r="T32" s="97">
        <f t="shared" si="6"/>
        <v>-230196.59999999963</v>
      </c>
      <c r="U32" s="94">
        <f t="shared" si="5"/>
        <v>854.19999999999982</v>
      </c>
      <c r="V32" s="95">
        <f t="shared" si="5"/>
        <v>282557.05116279062</v>
      </c>
      <c r="W32" s="96">
        <f t="shared" si="5"/>
        <v>-963.94100000000026</v>
      </c>
      <c r="X32" s="97">
        <f t="shared" si="5"/>
        <v>-349403</v>
      </c>
      <c r="Y32" s="94">
        <f t="shared" si="5"/>
        <v>1037.2760000000126</v>
      </c>
      <c r="Z32" s="95">
        <f t="shared" si="5"/>
        <v>-376930.05792811885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39.991999999999962</v>
      </c>
      <c r="F33" s="95">
        <f t="shared" si="5"/>
        <v>-24114</v>
      </c>
      <c r="G33" s="96">
        <f t="shared" si="5"/>
        <v>44.663000000000011</v>
      </c>
      <c r="H33" s="97">
        <f t="shared" si="5"/>
        <v>9136</v>
      </c>
      <c r="I33" s="94">
        <f t="shared" si="5"/>
        <v>-467.90000000000009</v>
      </c>
      <c r="J33" s="95">
        <f t="shared" si="5"/>
        <v>-636631.2636363632</v>
      </c>
      <c r="K33" s="96">
        <f t="shared" si="5"/>
        <v>-1669</v>
      </c>
      <c r="L33" s="97">
        <f t="shared" si="5"/>
        <v>3216188</v>
      </c>
      <c r="M33" s="94">
        <f t="shared" si="5"/>
        <v>-1716.0470000000005</v>
      </c>
      <c r="N33" s="95">
        <f t="shared" si="5"/>
        <v>9344.5030000000261</v>
      </c>
      <c r="O33" s="96">
        <f t="shared" si="5"/>
        <v>-484</v>
      </c>
      <c r="P33" s="97">
        <f t="shared" si="5"/>
        <v>-162263.80000000005</v>
      </c>
      <c r="Q33" s="94">
        <f t="shared" si="5"/>
        <v>-1528.5999999999985</v>
      </c>
      <c r="R33" s="95">
        <f t="shared" si="5"/>
        <v>469073.8376000002</v>
      </c>
      <c r="S33" s="96">
        <f t="shared" si="5"/>
        <v>-304.89999999999418</v>
      </c>
      <c r="T33" s="97">
        <f t="shared" si="5"/>
        <v>-603983</v>
      </c>
      <c r="U33" s="94">
        <f t="shared" si="5"/>
        <v>-513.69999999999982</v>
      </c>
      <c r="V33" s="95">
        <f t="shared" si="5"/>
        <v>-300996.57674418599</v>
      </c>
      <c r="W33" s="96">
        <f t="shared" si="5"/>
        <v>73.43000000000211</v>
      </c>
      <c r="X33" s="97">
        <f t="shared" si="5"/>
        <v>-422315</v>
      </c>
      <c r="Y33" s="94">
        <f t="shared" si="5"/>
        <v>-6526.0619999999763</v>
      </c>
      <c r="Z33" s="95">
        <f t="shared" si="5"/>
        <v>1553438.7002194487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4.7819002078659665</v>
      </c>
      <c r="F34" s="188"/>
      <c r="G34" s="187">
        <f t="shared" ref="G34" si="7">+G23-G30</f>
        <v>0.46545134410280298</v>
      </c>
      <c r="H34" s="188"/>
      <c r="I34" s="187">
        <f t="shared" ref="I34" si="8">+I23-I30</f>
        <v>13.558334046784573</v>
      </c>
      <c r="J34" s="188"/>
      <c r="K34" s="187">
        <f t="shared" ref="K34" si="9">+K23-K30</f>
        <v>23.709639529785282</v>
      </c>
      <c r="L34" s="188"/>
      <c r="M34" s="187">
        <f t="shared" ref="M34" si="10">+M23-M30</f>
        <v>12.778145363909442</v>
      </c>
      <c r="N34" s="188"/>
      <c r="O34" s="187">
        <f t="shared" ref="O34" si="11">+O23-O30</f>
        <v>0.83202894640264446</v>
      </c>
      <c r="P34" s="188"/>
      <c r="Q34" s="187">
        <f t="shared" ref="Q34" si="12">+Q23-Q30</f>
        <v>7.3832595285552642</v>
      </c>
      <c r="R34" s="188"/>
      <c r="S34" s="187">
        <f t="shared" ref="S34" si="13">+S23-S30</f>
        <v>-7.1769146208672083</v>
      </c>
      <c r="T34" s="188"/>
      <c r="U34" s="187">
        <f t="shared" ref="U34" si="14">+U23-U30</f>
        <v>26.901568066836774</v>
      </c>
      <c r="V34" s="188"/>
      <c r="W34" s="187">
        <f t="shared" ref="W34" si="15">+W23-W30</f>
        <v>-2.2791552931834644</v>
      </c>
      <c r="X34" s="188"/>
      <c r="Y34" s="187">
        <f t="shared" ref="Y34" si="16">+Y23-Y30</f>
        <v>4.990716207897826</v>
      </c>
      <c r="Z34" s="188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121.8840579710145</v>
      </c>
      <c r="F35" s="60">
        <f t="shared" si="17"/>
        <v>112.12898281604622</v>
      </c>
      <c r="G35" s="61">
        <f t="shared" si="17"/>
        <v>103.82550925251056</v>
      </c>
      <c r="H35" s="62">
        <f t="shared" si="17"/>
        <v>108.25324968945391</v>
      </c>
      <c r="I35" s="59">
        <f t="shared" si="17"/>
        <v>120.4225352112676</v>
      </c>
      <c r="J35" s="60">
        <f t="shared" si="17"/>
        <v>65.952580195575749</v>
      </c>
      <c r="K35" s="61">
        <f t="shared" si="17"/>
        <v>138.49637681159422</v>
      </c>
      <c r="L35" s="62">
        <f t="shared" si="17"/>
        <v>145.93266421802232</v>
      </c>
      <c r="M35" s="59">
        <f t="shared" si="17"/>
        <v>137.99400142823137</v>
      </c>
      <c r="N35" s="60">
        <f t="shared" si="17"/>
        <v>127.71392183701956</v>
      </c>
      <c r="O35" s="61">
        <f t="shared" si="17"/>
        <v>91.216760676873491</v>
      </c>
      <c r="P35" s="62">
        <f t="shared" si="17"/>
        <v>87.074143106970553</v>
      </c>
      <c r="Q35" s="59">
        <f t="shared" si="17"/>
        <v>117.27611940298507</v>
      </c>
      <c r="R35" s="60">
        <f t="shared" si="17"/>
        <v>97.201555967951464</v>
      </c>
      <c r="S35" s="61">
        <f t="shared" si="17"/>
        <v>91.895095998149429</v>
      </c>
      <c r="T35" s="62">
        <f t="shared" si="17"/>
        <v>98.899532549197474</v>
      </c>
      <c r="U35" s="59">
        <f t="shared" si="17"/>
        <v>127.3277433467007</v>
      </c>
      <c r="V35" s="60">
        <f t="shared" si="17"/>
        <v>114.09275245754552</v>
      </c>
      <c r="W35" s="61">
        <f t="shared" si="17"/>
        <v>103.95323093206805</v>
      </c>
      <c r="X35" s="62">
        <f t="shared" si="17"/>
        <v>89.22721505502858</v>
      </c>
      <c r="Y35" s="59">
        <f t="shared" si="17"/>
        <v>105.26736893443905</v>
      </c>
      <c r="Z35" s="60">
        <f t="shared" si="17"/>
        <v>101.20374334063682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101.22950819672131</v>
      </c>
      <c r="F36" s="64">
        <f t="shared" si="17"/>
        <v>90.071774975751694</v>
      </c>
      <c r="G36" s="65">
        <f t="shared" si="17"/>
        <v>102.65407094355811</v>
      </c>
      <c r="H36" s="66">
        <f t="shared" si="17"/>
        <v>111.01475068625382</v>
      </c>
      <c r="I36" s="63">
        <f t="shared" si="17"/>
        <v>89.470973782771537</v>
      </c>
      <c r="J36" s="64">
        <f t="shared" si="17"/>
        <v>52.093785324630268</v>
      </c>
      <c r="K36" s="65">
        <f t="shared" si="17"/>
        <v>171.72413793103451</v>
      </c>
      <c r="L36" s="66">
        <f t="shared" si="17"/>
        <v>176.92370428820848</v>
      </c>
      <c r="M36" s="63">
        <f t="shared" si="17"/>
        <v>112.30035544254645</v>
      </c>
      <c r="N36" s="64">
        <f t="shared" si="17"/>
        <v>91.442991915163191</v>
      </c>
      <c r="O36" s="65">
        <f t="shared" si="17"/>
        <v>92.352941176470594</v>
      </c>
      <c r="P36" s="66">
        <f t="shared" si="17"/>
        <v>91.946162518283188</v>
      </c>
      <c r="Q36" s="63">
        <f t="shared" si="17"/>
        <v>120.65548486601116</v>
      </c>
      <c r="R36" s="64">
        <f t="shared" si="17"/>
        <v>100.68021354165018</v>
      </c>
      <c r="S36" s="65">
        <f t="shared" si="17"/>
        <v>88.163183567208804</v>
      </c>
      <c r="T36" s="66">
        <f t="shared" si="17"/>
        <v>96.176093654198482</v>
      </c>
      <c r="U36" s="63">
        <f t="shared" si="17"/>
        <v>135.44398340248961</v>
      </c>
      <c r="V36" s="64">
        <f t="shared" si="17"/>
        <v>155.98749745981669</v>
      </c>
      <c r="W36" s="65">
        <f t="shared" si="17"/>
        <v>77.341038478634985</v>
      </c>
      <c r="X36" s="66">
        <f t="shared" si="17"/>
        <v>59.106650671504227</v>
      </c>
      <c r="Y36" s="63">
        <f t="shared" si="17"/>
        <v>101.34674699971831</v>
      </c>
      <c r="Z36" s="64">
        <f t="shared" si="17"/>
        <v>98.129958802083863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102.16300648815408</v>
      </c>
      <c r="F37" s="68">
        <f t="shared" si="17"/>
        <v>93.450521752828763</v>
      </c>
      <c r="G37" s="69">
        <f t="shared" si="17"/>
        <v>102.87071406304736</v>
      </c>
      <c r="H37" s="70">
        <f t="shared" si="17"/>
        <v>101.3355690275461</v>
      </c>
      <c r="I37" s="67">
        <f t="shared" si="17"/>
        <v>86.550732969244038</v>
      </c>
      <c r="J37" s="68">
        <f t="shared" si="17"/>
        <v>82.66198085635618</v>
      </c>
      <c r="K37" s="69">
        <f t="shared" si="17"/>
        <v>68.4320030262909</v>
      </c>
      <c r="L37" s="70">
        <f t="shared" si="17"/>
        <v>184.36779269400836</v>
      </c>
      <c r="M37" s="67">
        <f t="shared" si="17"/>
        <v>88.978168700950249</v>
      </c>
      <c r="N37" s="68">
        <f t="shared" si="17"/>
        <v>100.32770462090721</v>
      </c>
      <c r="O37" s="69">
        <f t="shared" si="17"/>
        <v>90.352800478373524</v>
      </c>
      <c r="P37" s="70">
        <f t="shared" si="17"/>
        <v>89.360406637230227</v>
      </c>
      <c r="Q37" s="67">
        <f t="shared" si="17"/>
        <v>97.466138654563721</v>
      </c>
      <c r="R37" s="68">
        <f t="shared" si="17"/>
        <v>104.25881641281232</v>
      </c>
      <c r="S37" s="69">
        <f t="shared" si="17"/>
        <v>99.157588199051233</v>
      </c>
      <c r="T37" s="70">
        <f t="shared" si="17"/>
        <v>83.988807755573262</v>
      </c>
      <c r="U37" s="67">
        <f t="shared" si="17"/>
        <v>88.843522640894776</v>
      </c>
      <c r="V37" s="68">
        <f t="shared" si="17"/>
        <v>82.854966648305179</v>
      </c>
      <c r="W37" s="69">
        <f t="shared" si="17"/>
        <v>101.08553175688935</v>
      </c>
      <c r="X37" s="70">
        <f t="shared" si="17"/>
        <v>72.96083397786235</v>
      </c>
      <c r="Y37" s="67">
        <f t="shared" si="17"/>
        <v>95.359963339991722</v>
      </c>
      <c r="Z37" s="68">
        <f t="shared" si="17"/>
        <v>105.00839331805545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42">
        <f>+'(令和6年12月)'!E20</f>
        <v>829</v>
      </c>
      <c r="F39" s="143">
        <f>+'(令和6年12月)'!F20</f>
        <v>75416</v>
      </c>
      <c r="G39" s="142">
        <f>+'(令和6年12月)'!G20</f>
        <v>1157.8579999999999</v>
      </c>
      <c r="H39" s="143">
        <f>+'(令和6年12月)'!H20</f>
        <v>487681</v>
      </c>
      <c r="I39" s="142">
        <f>+'(令和6年12月)'!I20</f>
        <v>2007.2</v>
      </c>
      <c r="J39" s="143">
        <f>+'(令和6年12月)'!J20</f>
        <v>1514926.9090909092</v>
      </c>
      <c r="K39" s="142">
        <f>+'(令和6年12月)'!K20</f>
        <v>1943</v>
      </c>
      <c r="L39" s="143">
        <f>+'(令和6年12月)'!L20</f>
        <v>3773804</v>
      </c>
      <c r="M39" s="142">
        <f>+'(令和6年12月)'!M20</f>
        <v>7754.16</v>
      </c>
      <c r="N39" s="143">
        <f>+'(令和6年12月)'!N20</f>
        <v>1481970</v>
      </c>
      <c r="O39" s="142">
        <f>+'(令和6年12月)'!O20</f>
        <v>4625</v>
      </c>
      <c r="P39" s="143">
        <f>+'(令和6年12月)'!P20</f>
        <v>1511155.2</v>
      </c>
      <c r="Q39" s="142">
        <f>+'(令和6年12月)'!Q20</f>
        <v>24193.599999999999</v>
      </c>
      <c r="R39" s="143">
        <f>+'(令和6年12月)'!R20</f>
        <v>4483391.7</v>
      </c>
      <c r="S39" s="144">
        <f>+'(令和6年12月)'!S20</f>
        <v>31393.599999999999</v>
      </c>
      <c r="T39" s="145">
        <f>+'(令和6年12月)'!T20</f>
        <v>8129892.4000000004</v>
      </c>
      <c r="U39" s="142">
        <f>+'(令和6年12月)'!U20</f>
        <v>3124</v>
      </c>
      <c r="V39" s="143">
        <f>+'(令和6年12月)'!V20</f>
        <v>1233360.6511627906</v>
      </c>
      <c r="W39" s="142">
        <f>+'(令和6年12月)'!W20</f>
        <v>5317.2170000000006</v>
      </c>
      <c r="X39" s="143">
        <f>+'(令和6年12月)'!X20</f>
        <v>626989</v>
      </c>
      <c r="Y39" s="146">
        <f>+'(令和6年12月)'!Y20</f>
        <v>82344.635000000009</v>
      </c>
      <c r="Z39" s="147">
        <f>+'(令和6年12月)'!Z20</f>
        <v>23318586.860253699</v>
      </c>
    </row>
    <row r="40" spans="1:38" ht="18.95" customHeight="1" x14ac:dyDescent="0.15">
      <c r="A40" s="22"/>
      <c r="B40" s="195"/>
      <c r="C40" s="22"/>
      <c r="D40" s="82" t="s">
        <v>22</v>
      </c>
      <c r="E40" s="148">
        <f>+'(令和6年12月)'!E21</f>
        <v>884</v>
      </c>
      <c r="F40" s="149">
        <f>+'(令和6年12月)'!F21</f>
        <v>85343.8</v>
      </c>
      <c r="G40" s="148">
        <f>+'(令和6年12月)'!G21</f>
        <v>1116.7629999999999</v>
      </c>
      <c r="H40" s="149">
        <f>+'(令和6年12月)'!H21</f>
        <v>504048</v>
      </c>
      <c r="I40" s="148">
        <f>+'(令和6年12月)'!I21</f>
        <v>1919</v>
      </c>
      <c r="J40" s="149">
        <f>+'(令和6年12月)'!J21</f>
        <v>1365131.781818182</v>
      </c>
      <c r="K40" s="148">
        <f>+'(令和6年12月)'!K21</f>
        <v>1412</v>
      </c>
      <c r="L40" s="149">
        <f>+'(令和6年12月)'!L21</f>
        <v>2717504</v>
      </c>
      <c r="M40" s="148">
        <f>+'(令和6年12月)'!M21</f>
        <v>7134.1040000000003</v>
      </c>
      <c r="N40" s="149">
        <f>+'(令和6年12月)'!N21</f>
        <v>1422801.1</v>
      </c>
      <c r="O40" s="148">
        <f>+'(令和6年12月)'!O21</f>
        <v>4791</v>
      </c>
      <c r="P40" s="149">
        <f>+'(令和6年12月)'!P21</f>
        <v>1552809.9000000001</v>
      </c>
      <c r="Q40" s="148">
        <f>+'(令和6年12月)'!Q21</f>
        <v>22219</v>
      </c>
      <c r="R40" s="149">
        <f>+'(令和6年12月)'!R21</f>
        <v>4099670.6999999997</v>
      </c>
      <c r="S40" s="144">
        <f>+'(令和6年12月)'!S21</f>
        <v>30459</v>
      </c>
      <c r="T40" s="145">
        <f>+'(令和6年12月)'!T21</f>
        <v>7969305</v>
      </c>
      <c r="U40" s="148">
        <f>+'(令和6年12月)'!U21</f>
        <v>3554</v>
      </c>
      <c r="V40" s="149">
        <f>+'(令和6年12月)'!V21</f>
        <v>1367088.6325581395</v>
      </c>
      <c r="W40" s="148">
        <f>+'(令和6年12月)'!W21</f>
        <v>5695.1270000000004</v>
      </c>
      <c r="X40" s="149">
        <f>+'(令和6年12月)'!X21</f>
        <v>636626</v>
      </c>
      <c r="Y40" s="150">
        <f>+'(令和6年12月)'!Y21</f>
        <v>79183.994000000006</v>
      </c>
      <c r="Z40" s="151">
        <f>+'(令和6年12月)'!Z21</f>
        <v>21720328.914376322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48">
        <f>+'(令和6年12月)'!E22</f>
        <v>2035.9</v>
      </c>
      <c r="F41" s="149">
        <f>+'(令和6年12月)'!F22</f>
        <v>360848</v>
      </c>
      <c r="G41" s="148">
        <f>+'(令和6年12月)'!G22</f>
        <v>1613.566</v>
      </c>
      <c r="H41" s="149">
        <f>+'(令和6年12月)'!H22</f>
        <v>718254</v>
      </c>
      <c r="I41" s="148">
        <f>+'(令和6年12月)'!I22</f>
        <v>3041.2</v>
      </c>
      <c r="J41" s="149">
        <f>+'(令和6年12月)'!J22</f>
        <v>3079103.1363636362</v>
      </c>
      <c r="K41" s="148">
        <f>+'(令和6年12月)'!K22</f>
        <v>3832</v>
      </c>
      <c r="L41" s="149">
        <f>+'(令和6年12月)'!L22</f>
        <v>7420873</v>
      </c>
      <c r="M41" s="148">
        <f>+'(令和6年12月)'!M22</f>
        <v>14717.423999999999</v>
      </c>
      <c r="N41" s="149">
        <f>+'(令和6年12月)'!N22</f>
        <v>2968599.5530000003</v>
      </c>
      <c r="O41" s="148">
        <f>+'(令和6年12月)'!O22</f>
        <v>4434</v>
      </c>
      <c r="P41" s="149">
        <f>+'(令和6年12月)'!P22</f>
        <v>1370353.7</v>
      </c>
      <c r="Q41" s="148">
        <f>+'(令和6年12月)'!Q22</f>
        <v>59316.5</v>
      </c>
      <c r="R41" s="149">
        <f>+'(令和6年12月)'!R22</f>
        <v>11691891.8376</v>
      </c>
      <c r="S41" s="144">
        <f>+'(令和6年12月)'!S22</f>
        <v>34924.800000000003</v>
      </c>
      <c r="T41" s="145">
        <f>+'(令和6年12月)'!T22</f>
        <v>3306072.2</v>
      </c>
      <c r="U41" s="148">
        <f>+'(令和6年12月)'!U22</f>
        <v>3862.4</v>
      </c>
      <c r="V41" s="149">
        <f>+'(令和6年12月)'!V22</f>
        <v>1152782.3046511628</v>
      </c>
      <c r="W41" s="148">
        <f>+'(令和6年12月)'!W22</f>
        <v>6466.6467000000002</v>
      </c>
      <c r="X41" s="149">
        <f>+'(令和6年12月)'!X22</f>
        <v>1083380</v>
      </c>
      <c r="Y41" s="150">
        <f>+'(令和6年12月)'!Y22</f>
        <v>134244.43669999999</v>
      </c>
      <c r="Z41" s="151">
        <f>+'(令和6年12月)'!Z22</f>
        <v>33152157.731614798</v>
      </c>
    </row>
    <row r="42" spans="1:38" ht="18.95" customHeight="1" thickBot="1" x14ac:dyDescent="0.2">
      <c r="A42" s="22"/>
      <c r="B42" s="195"/>
      <c r="C42" s="22"/>
      <c r="D42" s="89" t="s">
        <v>44</v>
      </c>
      <c r="E42" s="192">
        <f>+'(令和6年12月)'!E23</f>
        <v>41.509159639430067</v>
      </c>
      <c r="F42" s="193">
        <f>+'(令和5年12月)'!F23</f>
        <v>0</v>
      </c>
      <c r="G42" s="192">
        <f>+'(令和6年12月)'!G23</f>
        <v>71.393427006654349</v>
      </c>
      <c r="H42" s="193">
        <f>+'(令和5年12月)'!H23</f>
        <v>0</v>
      </c>
      <c r="I42" s="192">
        <f>+'(令和6年12月)'!I23</f>
        <v>65.499983317206627</v>
      </c>
      <c r="J42" s="193">
        <f>+'(令和5年12月)'!J23</f>
        <v>0</v>
      </c>
      <c r="K42" s="192">
        <f>+'(令和6年12月)'!K23</f>
        <v>47.034908173279128</v>
      </c>
      <c r="L42" s="193">
        <f>+'(令和5年12月)'!L23</f>
        <v>0</v>
      </c>
      <c r="M42" s="192">
        <f>+'(令和6年12月)'!M23</f>
        <v>51.668823429299785</v>
      </c>
      <c r="N42" s="193">
        <f>+'(令和5年12月)'!N23</f>
        <v>0</v>
      </c>
      <c r="O42" s="192">
        <f>+'(令和6年12月)'!O23</f>
        <v>104.22847022359973</v>
      </c>
      <c r="P42" s="193">
        <f>+'(令和5年12月)'!P23</f>
        <v>0</v>
      </c>
      <c r="Q42" s="192">
        <f>+'(令和6年12月)'!Q23</f>
        <v>39.785047626231801</v>
      </c>
      <c r="R42" s="193">
        <f>+'(令和5年12月)'!R23</f>
        <v>0</v>
      </c>
      <c r="S42" s="192">
        <f>+'(令和6年12月)'!S23</f>
        <v>89.752013349778707</v>
      </c>
      <c r="T42" s="193">
        <f>+'(令和5年12月)'!T23</f>
        <v>0</v>
      </c>
      <c r="U42" s="192">
        <f>+'(令和6年12月)'!U23</f>
        <v>81.890420365919468</v>
      </c>
      <c r="V42" s="193">
        <f>+'(令和5年12月)'!V23</f>
        <v>0</v>
      </c>
      <c r="W42" s="192">
        <f>+'(令和6年12月)'!W23</f>
        <v>82.729890522144672</v>
      </c>
      <c r="X42" s="193">
        <f>+'(令和5年12月)'!X23</f>
        <v>0</v>
      </c>
      <c r="Y42" s="192">
        <f>+'(令和6年12月)'!Y23</f>
        <v>60.878794366852318</v>
      </c>
      <c r="Z42" s="193">
        <f>+'(令和5年12月)'!Z23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12</v>
      </c>
      <c r="F43" s="93">
        <f t="shared" si="18"/>
        <v>668</v>
      </c>
      <c r="G43" s="90">
        <f t="shared" si="18"/>
        <v>-117.97700000000009</v>
      </c>
      <c r="H43" s="91">
        <f t="shared" si="18"/>
        <v>-71116</v>
      </c>
      <c r="I43" s="92">
        <f t="shared" si="18"/>
        <v>-126.20000000000005</v>
      </c>
      <c r="J43" s="93">
        <f t="shared" si="18"/>
        <v>-41127.090909091057</v>
      </c>
      <c r="K43" s="90">
        <f t="shared" si="18"/>
        <v>-414</v>
      </c>
      <c r="L43" s="91">
        <f t="shared" si="18"/>
        <v>-760563</v>
      </c>
      <c r="M43" s="92">
        <f t="shared" si="18"/>
        <v>-1957.0320000000002</v>
      </c>
      <c r="N43" s="93">
        <f t="shared" si="18"/>
        <v>-154259.89999999991</v>
      </c>
      <c r="O43" s="90">
        <f t="shared" si="18"/>
        <v>-1229</v>
      </c>
      <c r="P43" s="91">
        <f t="shared" si="18"/>
        <v>-421728.80000000005</v>
      </c>
      <c r="Q43" s="92">
        <f t="shared" si="18"/>
        <v>321.80000000000291</v>
      </c>
      <c r="R43" s="93">
        <f t="shared" si="18"/>
        <v>14909.099999999627</v>
      </c>
      <c r="S43" s="90">
        <f t="shared" si="18"/>
        <v>387.40000000000146</v>
      </c>
      <c r="T43" s="91">
        <f t="shared" si="18"/>
        <v>-2477956.2000000002</v>
      </c>
      <c r="U43" s="92">
        <f t="shared" si="18"/>
        <v>368.59999999999991</v>
      </c>
      <c r="V43" s="93">
        <f t="shared" si="18"/>
        <v>-144313.14418604644</v>
      </c>
      <c r="W43" s="90">
        <f t="shared" si="18"/>
        <v>-1655.8210000000004</v>
      </c>
      <c r="X43" s="91">
        <f t="shared" si="18"/>
        <v>-65798</v>
      </c>
      <c r="Y43" s="90">
        <f t="shared" si="18"/>
        <v>-4410.2300000000105</v>
      </c>
      <c r="Z43" s="91">
        <f t="shared" si="18"/>
        <v>-4121285.0350951366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104</v>
      </c>
      <c r="F44" s="97">
        <f t="shared" si="18"/>
        <v>7520.1999999999971</v>
      </c>
      <c r="G44" s="94">
        <f t="shared" si="18"/>
        <v>-63.793999999999869</v>
      </c>
      <c r="H44" s="95">
        <f t="shared" si="18"/>
        <v>-62418</v>
      </c>
      <c r="I44" s="96">
        <f t="shared" si="18"/>
        <v>-7.9000000000000909</v>
      </c>
      <c r="J44" s="97">
        <f t="shared" si="18"/>
        <v>152522.39999999991</v>
      </c>
      <c r="K44" s="94">
        <f t="shared" si="18"/>
        <v>331</v>
      </c>
      <c r="L44" s="95">
        <f t="shared" si="18"/>
        <v>688318</v>
      </c>
      <c r="M44" s="96">
        <f t="shared" si="18"/>
        <v>-473.03200000000015</v>
      </c>
      <c r="N44" s="97">
        <f t="shared" si="18"/>
        <v>12662.299999999814</v>
      </c>
      <c r="O44" s="94">
        <f t="shared" si="18"/>
        <v>-1494</v>
      </c>
      <c r="P44" s="95">
        <f t="shared" si="18"/>
        <v>-455860.00000000023</v>
      </c>
      <c r="Q44" s="96">
        <f t="shared" si="18"/>
        <v>2814.5999999999985</v>
      </c>
      <c r="R44" s="97">
        <f t="shared" si="18"/>
        <v>607265.00000000047</v>
      </c>
      <c r="S44" s="94">
        <f t="shared" si="18"/>
        <v>358</v>
      </c>
      <c r="T44" s="95">
        <f t="shared" si="18"/>
        <v>-2179568.5999999996</v>
      </c>
      <c r="U44" s="96">
        <f t="shared" si="18"/>
        <v>-289.80000000000018</v>
      </c>
      <c r="V44" s="97">
        <f t="shared" si="18"/>
        <v>-579852.74418604653</v>
      </c>
      <c r="W44" s="94">
        <f t="shared" si="18"/>
        <v>-2404.9410000000003</v>
      </c>
      <c r="X44" s="95">
        <f t="shared" si="18"/>
        <v>-131604</v>
      </c>
      <c r="Y44" s="94">
        <f t="shared" si="18"/>
        <v>-1125.8669999999984</v>
      </c>
      <c r="Z44" s="95">
        <f t="shared" si="18"/>
        <v>-1941015.4441860467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-147</v>
      </c>
      <c r="F45" s="97">
        <f t="shared" si="18"/>
        <v>-16780</v>
      </c>
      <c r="G45" s="94">
        <f t="shared" si="18"/>
        <v>-13.087999999999965</v>
      </c>
      <c r="H45" s="95">
        <f t="shared" si="18"/>
        <v>-25065</v>
      </c>
      <c r="I45" s="96">
        <f t="shared" si="18"/>
        <v>-30.099999999999909</v>
      </c>
      <c r="J45" s="97">
        <f t="shared" si="18"/>
        <v>-43854.363636363298</v>
      </c>
      <c r="K45" s="94">
        <f t="shared" si="18"/>
        <v>-214</v>
      </c>
      <c r="L45" s="95">
        <f t="shared" si="18"/>
        <v>-392581</v>
      </c>
      <c r="M45" s="96">
        <f t="shared" si="18"/>
        <v>-863.94399999999951</v>
      </c>
      <c r="N45" s="97">
        <f t="shared" si="18"/>
        <v>-107753.30000000028</v>
      </c>
      <c r="O45" s="94">
        <f t="shared" si="18"/>
        <v>99</v>
      </c>
      <c r="P45" s="95">
        <f t="shared" si="18"/>
        <v>-7523.5</v>
      </c>
      <c r="Q45" s="96">
        <f t="shared" si="18"/>
        <v>-518.19999999999709</v>
      </c>
      <c r="R45" s="97">
        <f t="shared" si="18"/>
        <v>-208634.90000000037</v>
      </c>
      <c r="S45" s="94">
        <f t="shared" si="18"/>
        <v>964</v>
      </c>
      <c r="T45" s="95">
        <f t="shared" si="18"/>
        <v>-137800.20000000019</v>
      </c>
      <c r="U45" s="96">
        <f t="shared" si="18"/>
        <v>228.40000000000009</v>
      </c>
      <c r="V45" s="97">
        <f t="shared" si="18"/>
        <v>301811.61860465119</v>
      </c>
      <c r="W45" s="94">
        <f t="shared" si="18"/>
        <v>371.21000000000095</v>
      </c>
      <c r="X45" s="95">
        <f t="shared" si="18"/>
        <v>56169</v>
      </c>
      <c r="Y45" s="94">
        <f t="shared" si="18"/>
        <v>-123.72199999997974</v>
      </c>
      <c r="Z45" s="95">
        <f t="shared" si="18"/>
        <v>-582011.64503171295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5.0919410535988732</v>
      </c>
      <c r="F46" s="193"/>
      <c r="G46" s="192">
        <f>G23-G42</f>
        <v>-6.2776414106886449</v>
      </c>
      <c r="H46" s="193"/>
      <c r="I46" s="192">
        <f>I23-I42</f>
        <v>-2.8444639278835524</v>
      </c>
      <c r="J46" s="193"/>
      <c r="K46" s="192">
        <f>K23-K42</f>
        <v>-3.1154450860308032</v>
      </c>
      <c r="L46" s="193"/>
      <c r="M46" s="192">
        <f>M23-M42</f>
        <v>-8.0643228506691571</v>
      </c>
      <c r="N46" s="193"/>
      <c r="O46" s="192">
        <f t="shared" si="18"/>
        <v>-29.588122281144052</v>
      </c>
      <c r="P46" s="193"/>
      <c r="Q46" s="192">
        <f t="shared" si="18"/>
        <v>2.1648180976232965</v>
      </c>
      <c r="R46" s="193"/>
      <c r="S46" s="192">
        <f t="shared" si="18"/>
        <v>-1.3537395718603449</v>
      </c>
      <c r="T46" s="193"/>
      <c r="U46" s="192">
        <f t="shared" si="18"/>
        <v>3.0665780749596649</v>
      </c>
      <c r="V46" s="193"/>
      <c r="W46" s="192">
        <f t="shared" si="18"/>
        <v>-30.480048562616894</v>
      </c>
      <c r="X46" s="193"/>
      <c r="Y46" s="192">
        <f t="shared" si="18"/>
        <v>-2.7518240108942322</v>
      </c>
      <c r="Z46" s="193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101.4475271411339</v>
      </c>
      <c r="F47" s="72">
        <f t="shared" si="19"/>
        <v>100.88575368622044</v>
      </c>
      <c r="G47" s="71">
        <f t="shared" si="19"/>
        <v>89.810753995740399</v>
      </c>
      <c r="H47" s="73">
        <f t="shared" si="19"/>
        <v>85.417516778385874</v>
      </c>
      <c r="I47" s="74">
        <f t="shared" si="19"/>
        <v>93.712634515743318</v>
      </c>
      <c r="J47" s="72">
        <f t="shared" si="19"/>
        <v>97.285209559465073</v>
      </c>
      <c r="K47" s="71">
        <f t="shared" si="19"/>
        <v>78.692743180648478</v>
      </c>
      <c r="L47" s="73">
        <f t="shared" si="19"/>
        <v>79.846250626688615</v>
      </c>
      <c r="M47" s="74">
        <f t="shared" si="19"/>
        <v>74.761521557460767</v>
      </c>
      <c r="N47" s="72">
        <f t="shared" si="19"/>
        <v>89.590889154301379</v>
      </c>
      <c r="O47" s="71">
        <f t="shared" si="19"/>
        <v>73.427027027027023</v>
      </c>
      <c r="P47" s="73">
        <f t="shared" si="19"/>
        <v>72.092290719047242</v>
      </c>
      <c r="Q47" s="74">
        <f t="shared" si="19"/>
        <v>101.33010382911185</v>
      </c>
      <c r="R47" s="72">
        <f t="shared" si="19"/>
        <v>100.33254065220309</v>
      </c>
      <c r="S47" s="71">
        <f t="shared" si="19"/>
        <v>101.23400947963917</v>
      </c>
      <c r="T47" s="73">
        <f t="shared" si="19"/>
        <v>69.520430553299818</v>
      </c>
      <c r="U47" s="74">
        <f t="shared" si="19"/>
        <v>111.79897567221511</v>
      </c>
      <c r="V47" s="72">
        <f t="shared" si="19"/>
        <v>88.299193423270751</v>
      </c>
      <c r="W47" s="71">
        <f t="shared" si="19"/>
        <v>68.85925475676467</v>
      </c>
      <c r="X47" s="73">
        <f t="shared" si="19"/>
        <v>89.505717006199475</v>
      </c>
      <c r="Y47" s="71">
        <f t="shared" si="19"/>
        <v>94.644180522507611</v>
      </c>
      <c r="Z47" s="73">
        <f t="shared" si="19"/>
        <v>82.326180142074449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111.76470588235294</v>
      </c>
      <c r="F48" s="66">
        <f t="shared" si="19"/>
        <v>108.81165357061673</v>
      </c>
      <c r="G48" s="63">
        <f t="shared" si="19"/>
        <v>94.287597278921325</v>
      </c>
      <c r="H48" s="64">
        <f t="shared" si="19"/>
        <v>87.616655556613651</v>
      </c>
      <c r="I48" s="65">
        <f t="shared" si="19"/>
        <v>99.588327253778004</v>
      </c>
      <c r="J48" s="66">
        <f t="shared" si="19"/>
        <v>111.1727235444522</v>
      </c>
      <c r="K48" s="63">
        <f t="shared" si="19"/>
        <v>123.44192634560906</v>
      </c>
      <c r="L48" s="64">
        <f t="shared" si="19"/>
        <v>125.3290519535574</v>
      </c>
      <c r="M48" s="65">
        <f t="shared" si="19"/>
        <v>93.36942663016967</v>
      </c>
      <c r="N48" s="66">
        <f t="shared" si="19"/>
        <v>100.88995573590714</v>
      </c>
      <c r="O48" s="63">
        <f t="shared" si="19"/>
        <v>68.816530995616787</v>
      </c>
      <c r="P48" s="64">
        <f t="shared" si="19"/>
        <v>70.642897111874404</v>
      </c>
      <c r="Q48" s="65">
        <f t="shared" si="19"/>
        <v>112.66753679283494</v>
      </c>
      <c r="R48" s="66">
        <f t="shared" si="19"/>
        <v>114.81253116256387</v>
      </c>
      <c r="S48" s="63">
        <f t="shared" si="19"/>
        <v>101.17535047112511</v>
      </c>
      <c r="T48" s="64">
        <f t="shared" si="19"/>
        <v>72.650455717280252</v>
      </c>
      <c r="U48" s="65">
        <f t="shared" si="19"/>
        <v>91.8458075407991</v>
      </c>
      <c r="V48" s="66">
        <f t="shared" si="19"/>
        <v>57.58484633867463</v>
      </c>
      <c r="W48" s="63">
        <f t="shared" si="19"/>
        <v>57.771951354201576</v>
      </c>
      <c r="X48" s="64">
        <f t="shared" si="19"/>
        <v>79.327894242459465</v>
      </c>
      <c r="Y48" s="63">
        <f t="shared" si="19"/>
        <v>98.578163410145748</v>
      </c>
      <c r="Z48" s="64">
        <f t="shared" si="19"/>
        <v>91.063600133139232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92.7796060710251</v>
      </c>
      <c r="F49" s="70">
        <f t="shared" si="19"/>
        <v>95.34984259300316</v>
      </c>
      <c r="G49" s="67">
        <f t="shared" si="19"/>
        <v>99.188877306537208</v>
      </c>
      <c r="H49" s="68">
        <f t="shared" si="19"/>
        <v>96.510287447059113</v>
      </c>
      <c r="I49" s="69">
        <f t="shared" si="19"/>
        <v>99.010259108246743</v>
      </c>
      <c r="J49" s="70">
        <f t="shared" si="19"/>
        <v>98.575742295915603</v>
      </c>
      <c r="K49" s="67">
        <f t="shared" si="19"/>
        <v>94.415448851774528</v>
      </c>
      <c r="L49" s="68">
        <f t="shared" si="19"/>
        <v>94.709773364939679</v>
      </c>
      <c r="M49" s="69">
        <f t="shared" si="19"/>
        <v>94.129787930279107</v>
      </c>
      <c r="N49" s="70">
        <f t="shared" si="19"/>
        <v>96.370231212522171</v>
      </c>
      <c r="O49" s="67">
        <f t="shared" si="19"/>
        <v>102.23274695534505</v>
      </c>
      <c r="P49" s="68">
        <f t="shared" si="19"/>
        <v>99.450981159097836</v>
      </c>
      <c r="Q49" s="69">
        <f t="shared" si="19"/>
        <v>99.126381361004107</v>
      </c>
      <c r="R49" s="70">
        <f t="shared" si="19"/>
        <v>98.215559099434614</v>
      </c>
      <c r="S49" s="67">
        <f t="shared" si="19"/>
        <v>102.76021623602712</v>
      </c>
      <c r="T49" s="68">
        <f t="shared" si="19"/>
        <v>95.831905909374868</v>
      </c>
      <c r="U49" s="69">
        <f t="shared" si="19"/>
        <v>105.91342170671085</v>
      </c>
      <c r="V49" s="70">
        <f t="shared" si="19"/>
        <v>126.18114603138193</v>
      </c>
      <c r="W49" s="67">
        <f t="shared" si="19"/>
        <v>105.74037854890079</v>
      </c>
      <c r="X49" s="68">
        <f t="shared" si="19"/>
        <v>105.18460743229522</v>
      </c>
      <c r="Y49" s="67">
        <f t="shared" si="19"/>
        <v>99.90783826649259</v>
      </c>
      <c r="Z49" s="68">
        <f t="shared" si="19"/>
        <v>98.244423033506834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002B-87A2-4253-88C8-C62F91672CA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1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94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699</v>
      </c>
      <c r="F5" s="14">
        <v>56416</v>
      </c>
      <c r="G5" s="15">
        <v>30</v>
      </c>
      <c r="H5" s="16">
        <v>5440</v>
      </c>
      <c r="I5" s="13">
        <v>1438</v>
      </c>
      <c r="J5" s="14">
        <v>1177834</v>
      </c>
      <c r="K5" s="17">
        <v>1883</v>
      </c>
      <c r="L5" s="18">
        <v>3736464</v>
      </c>
      <c r="M5" s="13">
        <v>1121</v>
      </c>
      <c r="N5" s="75">
        <v>246196</v>
      </c>
      <c r="O5" s="19">
        <v>908</v>
      </c>
      <c r="P5" s="18">
        <v>44176</v>
      </c>
      <c r="Q5" s="13">
        <v>12999</v>
      </c>
      <c r="R5" s="14">
        <v>2054275</v>
      </c>
      <c r="S5" s="19">
        <v>19920</v>
      </c>
      <c r="T5" s="18">
        <v>5800864</v>
      </c>
      <c r="U5" s="13">
        <v>2845</v>
      </c>
      <c r="V5" s="14">
        <v>1198627</v>
      </c>
      <c r="W5" s="13">
        <v>619</v>
      </c>
      <c r="X5" s="18">
        <v>142451</v>
      </c>
      <c r="Y5" s="20">
        <f t="shared" ref="Y5:Z18" si="0">+W5+U5+S5+Q5+O5+M5+K5+I5+G5+E5</f>
        <v>42462</v>
      </c>
      <c r="Z5" s="21">
        <f t="shared" si="0"/>
        <v>14462743</v>
      </c>
    </row>
    <row r="6" spans="1:26" ht="18.95" customHeight="1" x14ac:dyDescent="0.15">
      <c r="A6" s="7"/>
      <c r="B6" s="22"/>
      <c r="C6" s="83"/>
      <c r="D6" s="81" t="s">
        <v>22</v>
      </c>
      <c r="E6" s="23">
        <v>715</v>
      </c>
      <c r="F6" s="24">
        <v>56705</v>
      </c>
      <c r="G6" s="25">
        <v>30</v>
      </c>
      <c r="H6" s="26">
        <v>5440</v>
      </c>
      <c r="I6" s="27">
        <v>1373</v>
      </c>
      <c r="J6" s="21">
        <v>1040767</v>
      </c>
      <c r="K6" s="25">
        <v>1356</v>
      </c>
      <c r="L6" s="26">
        <v>2681304</v>
      </c>
      <c r="M6" s="27">
        <v>873</v>
      </c>
      <c r="N6" s="76">
        <v>216882</v>
      </c>
      <c r="O6" s="25">
        <v>947</v>
      </c>
      <c r="P6" s="26">
        <v>42204</v>
      </c>
      <c r="Q6" s="27">
        <v>11718</v>
      </c>
      <c r="R6" s="21">
        <v>1922510</v>
      </c>
      <c r="S6" s="25">
        <v>19443</v>
      </c>
      <c r="T6" s="26">
        <v>5689894</v>
      </c>
      <c r="U6" s="27">
        <v>3210</v>
      </c>
      <c r="V6" s="21">
        <v>1319719</v>
      </c>
      <c r="W6" s="27">
        <v>529</v>
      </c>
      <c r="X6" s="26">
        <v>110052</v>
      </c>
      <c r="Y6" s="20">
        <f t="shared" si="0"/>
        <v>40194</v>
      </c>
      <c r="Z6" s="21">
        <f t="shared" si="0"/>
        <v>13085477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1628.9</v>
      </c>
      <c r="F7" s="36">
        <v>280755</v>
      </c>
      <c r="G7" s="29">
        <v>151</v>
      </c>
      <c r="H7" s="30">
        <v>74178</v>
      </c>
      <c r="I7" s="31">
        <v>1772</v>
      </c>
      <c r="J7" s="32">
        <v>2300167</v>
      </c>
      <c r="K7" s="77">
        <v>3700</v>
      </c>
      <c r="L7" s="30">
        <v>7326383</v>
      </c>
      <c r="M7" s="23">
        <v>1595.3</v>
      </c>
      <c r="N7" s="24">
        <v>283771.25</v>
      </c>
      <c r="O7" s="33">
        <v>2843</v>
      </c>
      <c r="P7" s="34">
        <v>719330</v>
      </c>
      <c r="Q7" s="23">
        <v>31469.4</v>
      </c>
      <c r="R7" s="24">
        <v>5103818</v>
      </c>
      <c r="S7" s="33">
        <v>29727.200000000001</v>
      </c>
      <c r="T7" s="34">
        <v>2666161</v>
      </c>
      <c r="U7" s="23">
        <v>2510</v>
      </c>
      <c r="V7" s="24">
        <v>960092.5</v>
      </c>
      <c r="W7" s="23">
        <v>1500.2</v>
      </c>
      <c r="X7" s="34">
        <v>359850</v>
      </c>
      <c r="Y7" s="31">
        <f t="shared" si="0"/>
        <v>76897</v>
      </c>
      <c r="Z7" s="24">
        <f>+X7+V7+T7+R7+P7+N7+L7+J7+H7+F7</f>
        <v>20074505.75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166.858</v>
      </c>
      <c r="H8" s="16">
        <v>102000</v>
      </c>
      <c r="I8" s="13">
        <v>380.2</v>
      </c>
      <c r="J8" s="14">
        <v>230015.90909090909</v>
      </c>
      <c r="K8" s="17">
        <v>0</v>
      </c>
      <c r="L8" s="18">
        <v>0</v>
      </c>
      <c r="M8" s="13">
        <v>4311</v>
      </c>
      <c r="N8" s="75">
        <v>965148</v>
      </c>
      <c r="O8" s="19">
        <v>104</v>
      </c>
      <c r="P8" s="18">
        <v>12872.7</v>
      </c>
      <c r="Q8" s="13">
        <v>5000.6000000000004</v>
      </c>
      <c r="R8" s="14">
        <v>640541</v>
      </c>
      <c r="S8" s="19">
        <v>11164.6</v>
      </c>
      <c r="T8" s="18">
        <v>2256814.4</v>
      </c>
      <c r="U8" s="13">
        <v>204</v>
      </c>
      <c r="V8" s="14">
        <v>17280.651162790698</v>
      </c>
      <c r="W8" s="13">
        <v>53</v>
      </c>
      <c r="X8" s="18">
        <v>1600</v>
      </c>
      <c r="Y8" s="13">
        <f t="shared" si="0"/>
        <v>21514.258000000002</v>
      </c>
      <c r="Z8" s="14">
        <f t="shared" si="0"/>
        <v>4245272.6602536999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28638.799999999999</v>
      </c>
      <c r="G9" s="25">
        <v>156.76300000000001</v>
      </c>
      <c r="H9" s="26">
        <v>97600</v>
      </c>
      <c r="I9" s="27">
        <v>348</v>
      </c>
      <c r="J9" s="21">
        <v>206656.18181818182</v>
      </c>
      <c r="K9" s="25">
        <v>0</v>
      </c>
      <c r="L9" s="26">
        <v>0</v>
      </c>
      <c r="M9" s="27">
        <v>4165</v>
      </c>
      <c r="N9" s="76">
        <v>900467.1</v>
      </c>
      <c r="O9" s="25">
        <v>89</v>
      </c>
      <c r="P9" s="26">
        <v>11046.599999999999</v>
      </c>
      <c r="Q9" s="27">
        <v>4558</v>
      </c>
      <c r="R9" s="21">
        <v>540378.4</v>
      </c>
      <c r="S9" s="25">
        <v>10658</v>
      </c>
      <c r="T9" s="26">
        <v>2193284</v>
      </c>
      <c r="U9" s="27">
        <v>251</v>
      </c>
      <c r="V9" s="21">
        <v>28049.632558139536</v>
      </c>
      <c r="W9" s="27">
        <v>53</v>
      </c>
      <c r="X9" s="26">
        <v>1600</v>
      </c>
      <c r="Y9" s="20">
        <f t="shared" si="0"/>
        <v>20447.762999999999</v>
      </c>
      <c r="Z9" s="21">
        <f t="shared" si="0"/>
        <v>4007720.7143763211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352</v>
      </c>
      <c r="F10" s="36">
        <v>63593</v>
      </c>
      <c r="G10" s="29">
        <v>159.566</v>
      </c>
      <c r="H10" s="30">
        <v>95400</v>
      </c>
      <c r="I10" s="37">
        <v>880.2</v>
      </c>
      <c r="J10" s="38">
        <v>550666.33636363631</v>
      </c>
      <c r="K10" s="77">
        <v>0</v>
      </c>
      <c r="L10" s="30">
        <v>0</v>
      </c>
      <c r="M10" s="35">
        <v>7719</v>
      </c>
      <c r="N10" s="36">
        <v>1703205.3030000001</v>
      </c>
      <c r="O10" s="29">
        <v>34</v>
      </c>
      <c r="P10" s="30">
        <v>4295.7000000000007</v>
      </c>
      <c r="Q10" s="35">
        <v>12988.6</v>
      </c>
      <c r="R10" s="36">
        <v>1927026.0756000006</v>
      </c>
      <c r="S10" s="29">
        <v>5131.6000000000004</v>
      </c>
      <c r="T10" s="30">
        <v>625168.19999999995</v>
      </c>
      <c r="U10" s="35">
        <v>816.4</v>
      </c>
      <c r="V10" s="36">
        <v>74614.804651162791</v>
      </c>
      <c r="W10" s="35">
        <v>85</v>
      </c>
      <c r="X10" s="30">
        <v>1500</v>
      </c>
      <c r="Y10" s="37">
        <f t="shared" si="0"/>
        <v>28166.365999999998</v>
      </c>
      <c r="Z10" s="36">
        <f t="shared" si="0"/>
        <v>5045469.4196147993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200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1882</v>
      </c>
      <c r="R11" s="14">
        <v>624391</v>
      </c>
      <c r="S11" s="19">
        <v>0</v>
      </c>
      <c r="T11" s="18">
        <v>0</v>
      </c>
      <c r="U11" s="13">
        <v>60</v>
      </c>
      <c r="V11" s="14">
        <v>14153</v>
      </c>
      <c r="W11" s="13">
        <v>0</v>
      </c>
      <c r="X11" s="18">
        <v>0</v>
      </c>
      <c r="Y11" s="13">
        <f>+W11+U11+S11+Q11+O11+M11+K11+I11+G11+E11</f>
        <v>2033</v>
      </c>
      <c r="Z11" s="14">
        <f t="shared" si="0"/>
        <v>728744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3102.6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1658</v>
      </c>
      <c r="R12" s="21">
        <v>496702.4</v>
      </c>
      <c r="S12" s="25">
        <v>0</v>
      </c>
      <c r="T12" s="26">
        <v>0</v>
      </c>
      <c r="U12" s="27">
        <v>78</v>
      </c>
      <c r="V12" s="21">
        <v>16020</v>
      </c>
      <c r="W12" s="27">
        <v>0</v>
      </c>
      <c r="X12" s="26">
        <v>12</v>
      </c>
      <c r="Y12" s="20">
        <f t="shared" ref="Y12:Y18" si="1">+W12+U12+S12+Q12+O12+M12+K12+I12+G12+E12</f>
        <v>1829</v>
      </c>
      <c r="Z12" s="21">
        <f t="shared" si="0"/>
        <v>605837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13</v>
      </c>
      <c r="J13" s="38">
        <v>7807.8000000000047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6922.5</v>
      </c>
      <c r="R13" s="36">
        <v>2132806.1</v>
      </c>
      <c r="S13" s="29">
        <v>0</v>
      </c>
      <c r="T13" s="30">
        <v>0</v>
      </c>
      <c r="U13" s="35">
        <v>487</v>
      </c>
      <c r="V13" s="36">
        <v>104655</v>
      </c>
      <c r="W13" s="35">
        <v>15</v>
      </c>
      <c r="X13" s="30">
        <v>32987</v>
      </c>
      <c r="Y13" s="37">
        <f t="shared" si="1"/>
        <v>7706.5</v>
      </c>
      <c r="Z13" s="36">
        <f t="shared" si="0"/>
        <v>2508755.9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1878</v>
      </c>
      <c r="N14" s="75">
        <v>127524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1878</v>
      </c>
      <c r="Z14" s="14">
        <f t="shared" si="0"/>
        <v>127524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1610</v>
      </c>
      <c r="N15" s="76">
        <v>156117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1610</v>
      </c>
      <c r="Z15" s="24">
        <f t="shared" si="0"/>
        <v>156117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4281</v>
      </c>
      <c r="N16" s="36">
        <v>631278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4281</v>
      </c>
      <c r="Z16" s="36">
        <f t="shared" si="0"/>
        <v>631278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886</v>
      </c>
      <c r="H17" s="18">
        <v>305241</v>
      </c>
      <c r="I17" s="13">
        <v>188</v>
      </c>
      <c r="J17" s="14">
        <v>106877</v>
      </c>
      <c r="K17" s="19">
        <v>60</v>
      </c>
      <c r="L17" s="18">
        <v>37340</v>
      </c>
      <c r="M17" s="13">
        <v>429.15999999999997</v>
      </c>
      <c r="N17" s="75">
        <v>128102</v>
      </c>
      <c r="O17" s="19">
        <v>3613</v>
      </c>
      <c r="P17" s="18">
        <v>1454106.5</v>
      </c>
      <c r="Q17" s="13">
        <v>4312</v>
      </c>
      <c r="R17" s="14">
        <v>1164184.7</v>
      </c>
      <c r="S17" s="19">
        <v>309</v>
      </c>
      <c r="T17" s="18">
        <v>72214</v>
      </c>
      <c r="U17" s="13">
        <v>15</v>
      </c>
      <c r="V17" s="14">
        <v>3300</v>
      </c>
      <c r="W17" s="13">
        <v>4645.2170000000006</v>
      </c>
      <c r="X17" s="18">
        <v>482938</v>
      </c>
      <c r="Y17" s="41">
        <f t="shared" si="1"/>
        <v>14457.377</v>
      </c>
      <c r="Z17" s="42">
        <f t="shared" si="0"/>
        <v>3754303.2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855</v>
      </c>
      <c r="H18" s="26">
        <v>326008</v>
      </c>
      <c r="I18" s="27">
        <v>195</v>
      </c>
      <c r="J18" s="21">
        <v>114606</v>
      </c>
      <c r="K18" s="25">
        <v>56</v>
      </c>
      <c r="L18" s="26">
        <v>36200</v>
      </c>
      <c r="M18" s="27">
        <v>471.10399999999998</v>
      </c>
      <c r="N18" s="21">
        <v>134335</v>
      </c>
      <c r="O18" s="25">
        <v>3755</v>
      </c>
      <c r="P18" s="26">
        <v>1499559.3</v>
      </c>
      <c r="Q18" s="27">
        <v>4285</v>
      </c>
      <c r="R18" s="21">
        <v>1140079.8999999999</v>
      </c>
      <c r="S18" s="25">
        <v>358</v>
      </c>
      <c r="T18" s="26">
        <v>86127</v>
      </c>
      <c r="U18" s="27">
        <v>15</v>
      </c>
      <c r="V18" s="21">
        <v>3300</v>
      </c>
      <c r="W18" s="27">
        <v>5113.1270000000004</v>
      </c>
      <c r="X18" s="26">
        <v>524962</v>
      </c>
      <c r="Y18" s="23">
        <f t="shared" si="1"/>
        <v>15103.231</v>
      </c>
      <c r="Z18" s="24">
        <f t="shared" si="0"/>
        <v>3865177.2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1108</v>
      </c>
      <c r="H19" s="34">
        <v>353676</v>
      </c>
      <c r="I19" s="23">
        <v>376</v>
      </c>
      <c r="J19" s="24">
        <v>220462</v>
      </c>
      <c r="K19" s="78">
        <v>132</v>
      </c>
      <c r="L19" s="34">
        <v>94490</v>
      </c>
      <c r="M19" s="23">
        <v>1103.124</v>
      </c>
      <c r="N19" s="24">
        <v>331345</v>
      </c>
      <c r="O19" s="33">
        <v>1557</v>
      </c>
      <c r="P19" s="34">
        <v>646728</v>
      </c>
      <c r="Q19" s="23">
        <v>7936</v>
      </c>
      <c r="R19" s="24">
        <v>2528241.662</v>
      </c>
      <c r="S19" s="33">
        <v>66</v>
      </c>
      <c r="T19" s="34">
        <v>14743</v>
      </c>
      <c r="U19" s="23">
        <v>49</v>
      </c>
      <c r="V19" s="24">
        <v>13420</v>
      </c>
      <c r="W19" s="23">
        <v>4866.4467000000004</v>
      </c>
      <c r="X19" s="34">
        <v>689043</v>
      </c>
      <c r="Y19" s="35">
        <f>+W19+U19+S19+Q19+O19+M19+K19+I19+G19+E19</f>
        <v>17193.5707</v>
      </c>
      <c r="Z19" s="36">
        <f>+X19+V19+T19+R19+P19+N19+L19+J19+H19+F19</f>
        <v>4892148.6620000005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829</v>
      </c>
      <c r="F20" s="14">
        <f t="shared" ref="F20:X22" si="2">F5+F8+F11+F14+F17</f>
        <v>75416</v>
      </c>
      <c r="G20" s="19">
        <f>G5+G8+G11+G14+G17</f>
        <v>1157.8579999999999</v>
      </c>
      <c r="H20" s="18">
        <f t="shared" si="2"/>
        <v>487681</v>
      </c>
      <c r="I20" s="13">
        <f t="shared" si="2"/>
        <v>2007.2</v>
      </c>
      <c r="J20" s="14">
        <f t="shared" si="2"/>
        <v>1514926.9090909092</v>
      </c>
      <c r="K20" s="19">
        <f t="shared" si="2"/>
        <v>1943</v>
      </c>
      <c r="L20" s="18">
        <f t="shared" si="2"/>
        <v>3773804</v>
      </c>
      <c r="M20" s="13">
        <f t="shared" si="2"/>
        <v>7754.16</v>
      </c>
      <c r="N20" s="14">
        <f t="shared" si="2"/>
        <v>1481970</v>
      </c>
      <c r="O20" s="19">
        <f t="shared" si="2"/>
        <v>4625</v>
      </c>
      <c r="P20" s="18">
        <f t="shared" si="2"/>
        <v>1511155.2</v>
      </c>
      <c r="Q20" s="13">
        <f t="shared" si="2"/>
        <v>24193.599999999999</v>
      </c>
      <c r="R20" s="14">
        <f t="shared" si="2"/>
        <v>4483391.7</v>
      </c>
      <c r="S20" s="19">
        <f t="shared" si="2"/>
        <v>31393.599999999999</v>
      </c>
      <c r="T20" s="18">
        <f t="shared" si="2"/>
        <v>8129892.4000000004</v>
      </c>
      <c r="U20" s="13">
        <f t="shared" si="2"/>
        <v>3124</v>
      </c>
      <c r="V20" s="14">
        <f t="shared" si="2"/>
        <v>1233360.6511627906</v>
      </c>
      <c r="W20" s="13">
        <f t="shared" si="2"/>
        <v>5317.2170000000006</v>
      </c>
      <c r="X20" s="18">
        <f t="shared" si="2"/>
        <v>626989</v>
      </c>
      <c r="Y20" s="31">
        <f t="shared" ref="Y20:Z21" si="3">+Y17+Y14+Y11+Y8+Y5</f>
        <v>82344.635000000009</v>
      </c>
      <c r="Z20" s="32">
        <f t="shared" si="3"/>
        <v>23318586.860253699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884</v>
      </c>
      <c r="F21" s="21">
        <f t="shared" si="4"/>
        <v>85343.8</v>
      </c>
      <c r="G21" s="25">
        <f t="shared" si="4"/>
        <v>1116.7629999999999</v>
      </c>
      <c r="H21" s="26">
        <f t="shared" si="4"/>
        <v>504048</v>
      </c>
      <c r="I21" s="27">
        <f t="shared" si="4"/>
        <v>1919</v>
      </c>
      <c r="J21" s="21">
        <f t="shared" si="4"/>
        <v>1365131.781818182</v>
      </c>
      <c r="K21" s="25">
        <f t="shared" si="4"/>
        <v>1412</v>
      </c>
      <c r="L21" s="26">
        <f t="shared" si="4"/>
        <v>2717504</v>
      </c>
      <c r="M21" s="27">
        <f t="shared" si="4"/>
        <v>7134.1040000000003</v>
      </c>
      <c r="N21" s="21">
        <f t="shared" si="4"/>
        <v>1422801.1</v>
      </c>
      <c r="O21" s="25">
        <f t="shared" si="4"/>
        <v>4791</v>
      </c>
      <c r="P21" s="26">
        <f t="shared" si="4"/>
        <v>1552809.9000000001</v>
      </c>
      <c r="Q21" s="27">
        <f t="shared" si="4"/>
        <v>22219</v>
      </c>
      <c r="R21" s="21">
        <f t="shared" si="4"/>
        <v>4099670.6999999997</v>
      </c>
      <c r="S21" s="25">
        <f t="shared" si="4"/>
        <v>30459</v>
      </c>
      <c r="T21" s="26">
        <f t="shared" si="4"/>
        <v>7969305</v>
      </c>
      <c r="U21" s="27">
        <f t="shared" si="2"/>
        <v>3554</v>
      </c>
      <c r="V21" s="21">
        <f t="shared" si="2"/>
        <v>1367088.6325581395</v>
      </c>
      <c r="W21" s="27">
        <f t="shared" si="2"/>
        <v>5695.1270000000004</v>
      </c>
      <c r="X21" s="26">
        <f t="shared" si="2"/>
        <v>636626</v>
      </c>
      <c r="Y21" s="23">
        <f t="shared" si="3"/>
        <v>79183.994000000006</v>
      </c>
      <c r="Z21" s="24">
        <f t="shared" si="3"/>
        <v>21720328.914376322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2035.9</v>
      </c>
      <c r="F22" s="24">
        <f>F7+F10+F13+F16+F19</f>
        <v>360848</v>
      </c>
      <c r="G22" s="33">
        <f t="shared" si="2"/>
        <v>1613.566</v>
      </c>
      <c r="H22" s="34">
        <f t="shared" si="2"/>
        <v>718254</v>
      </c>
      <c r="I22" s="23">
        <f t="shared" si="2"/>
        <v>3041.2</v>
      </c>
      <c r="J22" s="24">
        <f t="shared" si="2"/>
        <v>3079103.1363636362</v>
      </c>
      <c r="K22" s="33">
        <f t="shared" si="2"/>
        <v>3832</v>
      </c>
      <c r="L22" s="34">
        <f t="shared" si="2"/>
        <v>7420873</v>
      </c>
      <c r="M22" s="23">
        <f t="shared" si="2"/>
        <v>14717.423999999999</v>
      </c>
      <c r="N22" s="24">
        <f t="shared" si="2"/>
        <v>2968599.5530000003</v>
      </c>
      <c r="O22" s="33">
        <f t="shared" si="2"/>
        <v>4434</v>
      </c>
      <c r="P22" s="34">
        <f t="shared" si="2"/>
        <v>1370353.7</v>
      </c>
      <c r="Q22" s="23">
        <f t="shared" si="2"/>
        <v>59316.5</v>
      </c>
      <c r="R22" s="24">
        <f t="shared" si="2"/>
        <v>11691891.8376</v>
      </c>
      <c r="S22" s="33">
        <f t="shared" si="2"/>
        <v>34924.800000000003</v>
      </c>
      <c r="T22" s="34">
        <f t="shared" si="2"/>
        <v>3306072.2</v>
      </c>
      <c r="U22" s="23">
        <f t="shared" si="2"/>
        <v>3862.4</v>
      </c>
      <c r="V22" s="24">
        <f t="shared" si="2"/>
        <v>1152782.3046511628</v>
      </c>
      <c r="W22" s="23">
        <f t="shared" si="2"/>
        <v>6466.6467000000002</v>
      </c>
      <c r="X22" s="34">
        <f t="shared" si="2"/>
        <v>1083380</v>
      </c>
      <c r="Y22" s="23">
        <f>+Y19+Y16+Y13+Y10+Y7</f>
        <v>134244.43669999999</v>
      </c>
      <c r="Z22" s="24">
        <f>+Z19+Z16+Z13+Z10+Z7</f>
        <v>33152157.731614798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41.509159639430067</v>
      </c>
      <c r="F23" s="178"/>
      <c r="G23" s="177">
        <f>(G20+G21)/(G22+G41)*100</f>
        <v>71.393427006654349</v>
      </c>
      <c r="H23" s="178"/>
      <c r="I23" s="177">
        <f>(I20+I21)/(I22+I41)*100</f>
        <v>65.499983317206627</v>
      </c>
      <c r="J23" s="178"/>
      <c r="K23" s="177">
        <f>(K20+K21)/(K22+K41)*100</f>
        <v>47.034908173279128</v>
      </c>
      <c r="L23" s="178"/>
      <c r="M23" s="177">
        <f>(M20+M21)/(M22+M41)*100</f>
        <v>51.668823429299785</v>
      </c>
      <c r="N23" s="178"/>
      <c r="O23" s="177">
        <f>(O20+O21)/(O22+O41)*100</f>
        <v>104.22847022359973</v>
      </c>
      <c r="P23" s="178"/>
      <c r="Q23" s="177">
        <f>(Q20+Q21)/(Q22+Q41)*100</f>
        <v>39.785047626231801</v>
      </c>
      <c r="R23" s="178"/>
      <c r="S23" s="177">
        <f>(S20+S21)/(S22+S41)*100</f>
        <v>89.752013349778707</v>
      </c>
      <c r="T23" s="178"/>
      <c r="U23" s="177">
        <f>(U20+U21)/(U22+U41)*100</f>
        <v>81.890420365919468</v>
      </c>
      <c r="V23" s="178"/>
      <c r="W23" s="177">
        <f>(W20+W21)/(W22+W41)*100</f>
        <v>82.729890522144672</v>
      </c>
      <c r="X23" s="178"/>
      <c r="Y23" s="177">
        <f>(Y20+Y21)/(Y22+Y41)*100</f>
        <v>60.878794366852318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177242.49717569625</v>
      </c>
      <c r="F24" s="180"/>
      <c r="G24" s="181">
        <f>H22/G22*1000</f>
        <v>445134.56530442514</v>
      </c>
      <c r="H24" s="182"/>
      <c r="I24" s="183">
        <f>J22/I22*1000</f>
        <v>1012463.2172706946</v>
      </c>
      <c r="J24" s="184"/>
      <c r="K24" s="181">
        <f>L22/K22*1000</f>
        <v>1936553.496868476</v>
      </c>
      <c r="L24" s="182"/>
      <c r="M24" s="183">
        <f>N22/M22*1000</f>
        <v>201706.46391651154</v>
      </c>
      <c r="N24" s="184"/>
      <c r="O24" s="181">
        <f>P22/O22*1000</f>
        <v>309055.86377988273</v>
      </c>
      <c r="P24" s="182"/>
      <c r="Q24" s="183">
        <f>R22/Q22*1000</f>
        <v>197110.27854981332</v>
      </c>
      <c r="R24" s="184"/>
      <c r="S24" s="181">
        <f>T22/S22*1000</f>
        <v>94662.595061389045</v>
      </c>
      <c r="T24" s="182"/>
      <c r="U24" s="183">
        <f>V22/U22*1000</f>
        <v>298462.69279493653</v>
      </c>
      <c r="V24" s="184"/>
      <c r="W24" s="181">
        <f>X22/W22*1000</f>
        <v>167533.50697201377</v>
      </c>
      <c r="X24" s="182"/>
      <c r="Y24" s="183">
        <f>Z22/Y22*1000</f>
        <v>246953.68051415723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1.5165619150011305</v>
      </c>
      <c r="F25" s="49"/>
      <c r="G25" s="50">
        <f>G22/Y22*100</f>
        <v>1.2019611684958564</v>
      </c>
      <c r="H25" s="51"/>
      <c r="I25" s="48">
        <f>I22/Y22*100</f>
        <v>2.265419763201256</v>
      </c>
      <c r="J25" s="49"/>
      <c r="K25" s="50">
        <f>K22/Y22*100</f>
        <v>2.8544944536982815</v>
      </c>
      <c r="L25" s="51"/>
      <c r="M25" s="48">
        <f>M22/Y22*100</f>
        <v>10.963153752799053</v>
      </c>
      <c r="N25" s="49"/>
      <c r="O25" s="50">
        <f>O22/Y22*100</f>
        <v>3.3029301690235333</v>
      </c>
      <c r="P25" s="51"/>
      <c r="Q25" s="48">
        <f>Q22/Y22*100</f>
        <v>44.185443701146689</v>
      </c>
      <c r="R25" s="49"/>
      <c r="S25" s="50">
        <f>S22/Y22*100</f>
        <v>26.015826695334489</v>
      </c>
      <c r="T25" s="51"/>
      <c r="U25" s="48">
        <f>U22/Y22*100</f>
        <v>2.8771397124123808</v>
      </c>
      <c r="V25" s="49"/>
      <c r="W25" s="50">
        <f>W22/Y22*100</f>
        <v>4.8170686688873419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31">
        <f>+'(令和5年12月)'!E20</f>
        <v>1127</v>
      </c>
      <c r="F27" s="128">
        <f>+'(令和5年12月)'!F20</f>
        <v>112789</v>
      </c>
      <c r="G27" s="129">
        <f>+'(令和5年12月)'!G20</f>
        <v>953.42000000000007</v>
      </c>
      <c r="H27" s="130">
        <f>+'(令和5年12月)'!H20</f>
        <v>370337</v>
      </c>
      <c r="I27" s="131">
        <f>+'(令和5年12月)'!I20</f>
        <v>2564</v>
      </c>
      <c r="J27" s="128">
        <f>+'(令和5年12月)'!J20</f>
        <v>4806085.8181818184</v>
      </c>
      <c r="K27" s="129">
        <f>+'(令和5年12月)'!K20</f>
        <v>2064</v>
      </c>
      <c r="L27" s="130">
        <f>+'(令和5年12月)'!L20</f>
        <v>3993911</v>
      </c>
      <c r="M27" s="131">
        <f>+'(令和5年12月)'!M20</f>
        <v>11303.16</v>
      </c>
      <c r="N27" s="128">
        <f>+'(令和5年12月)'!N20</f>
        <v>2015005</v>
      </c>
      <c r="O27" s="129">
        <f>+'(令和5年12月)'!O20</f>
        <v>4761</v>
      </c>
      <c r="P27" s="130">
        <f>+'(令和5年12月)'!P20</f>
        <v>1604691</v>
      </c>
      <c r="Q27" s="131">
        <f>+'(令和5年12月)'!Q20</f>
        <v>26468</v>
      </c>
      <c r="R27" s="128">
        <f>+'(令和5年12月)'!R20</f>
        <v>4978030.2</v>
      </c>
      <c r="S27" s="129">
        <f>+'(令和5年12月)'!S20</f>
        <v>52355</v>
      </c>
      <c r="T27" s="130">
        <f>+'(令和5年12月)'!T20</f>
        <v>9160245</v>
      </c>
      <c r="U27" s="131">
        <f>+'(令和5年12月)'!U20</f>
        <v>3530</v>
      </c>
      <c r="V27" s="128">
        <f>+'(令和5年12月)'!V20</f>
        <v>1241881.3720930233</v>
      </c>
      <c r="W27" s="131">
        <f>+'(令和5年12月)'!W20</f>
        <v>6248.4059999999999</v>
      </c>
      <c r="X27" s="130">
        <f>+'(令和5年12月)'!X20</f>
        <v>1379009</v>
      </c>
      <c r="Y27" s="131">
        <f>+'(令和5年12月)'!Y20</f>
        <v>111373.986</v>
      </c>
      <c r="Z27" s="128">
        <f>+'(令和5年12月)'!Z20</f>
        <v>29661984.390274841</v>
      </c>
    </row>
    <row r="28" spans="1:28" ht="18.95" customHeight="1" x14ac:dyDescent="0.15">
      <c r="A28" s="22"/>
      <c r="B28" s="190"/>
      <c r="C28" s="7"/>
      <c r="D28" s="55" t="s">
        <v>22</v>
      </c>
      <c r="E28" s="154">
        <f>+'(令和5年12月)'!E21</f>
        <v>1142</v>
      </c>
      <c r="F28" s="135">
        <f>+'(令和5年12月)'!F21</f>
        <v>137197</v>
      </c>
      <c r="G28" s="136">
        <f>+'(令和5年12月)'!G21</f>
        <v>1031.425</v>
      </c>
      <c r="H28" s="137">
        <f>+'(令和5年12月)'!H21</f>
        <v>402107</v>
      </c>
      <c r="I28" s="134">
        <f>+'(令和5年12月)'!I21</f>
        <v>1709</v>
      </c>
      <c r="J28" s="135">
        <f>+'(令和5年12月)'!J21</f>
        <v>3168820.3</v>
      </c>
      <c r="K28" s="136">
        <f>+'(令和5年12月)'!K21</f>
        <v>2902</v>
      </c>
      <c r="L28" s="137">
        <f>+'(令和5年12月)'!L21</f>
        <v>2323646</v>
      </c>
      <c r="M28" s="134">
        <f>+'(令和5年12月)'!M21</f>
        <v>7805.0959999999995</v>
      </c>
      <c r="N28" s="135">
        <f>+'(令和5年12月)'!N21</f>
        <v>1768954</v>
      </c>
      <c r="O28" s="136">
        <f>+'(令和5年12月)'!O21</f>
        <v>4833</v>
      </c>
      <c r="P28" s="137">
        <f>+'(令和5年12月)'!P21</f>
        <v>1619923</v>
      </c>
      <c r="Q28" s="134">
        <f>+'(令和5年12月)'!Q21</f>
        <v>26202</v>
      </c>
      <c r="R28" s="135">
        <f>+'(令和5年12月)'!R21</f>
        <v>4820584.5999999996</v>
      </c>
      <c r="S28" s="136">
        <f>+'(令和5年12月)'!S21</f>
        <v>56821</v>
      </c>
      <c r="T28" s="137">
        <f>+'(令和5年12月)'!T21</f>
        <v>9444474</v>
      </c>
      <c r="U28" s="134">
        <f>+'(令和5年12月)'!U21</f>
        <v>3223</v>
      </c>
      <c r="V28" s="135">
        <f>+'(令和5年12月)'!V21</f>
        <v>1068934.0232558139</v>
      </c>
      <c r="W28" s="134">
        <f>+'(令和5年12月)'!W21</f>
        <v>6664.2460000000001</v>
      </c>
      <c r="X28" s="137">
        <f>+'(令和5年12月)'!X21</f>
        <v>1448788</v>
      </c>
      <c r="Y28" s="138">
        <f>+'(令和5年12月)'!Y21</f>
        <v>112332.76699999999</v>
      </c>
      <c r="Z28" s="139">
        <f>+'(令和5年12月)'!Z21</f>
        <v>26203427.923255816</v>
      </c>
    </row>
    <row r="29" spans="1:28" ht="18.95" customHeight="1" thickBot="1" x14ac:dyDescent="0.2">
      <c r="A29" s="22"/>
      <c r="B29" s="190"/>
      <c r="C29" s="7"/>
      <c r="D29" s="55" t="s">
        <v>24</v>
      </c>
      <c r="E29" s="138">
        <f>+'(令和5年12月)'!E22</f>
        <v>2134.9079999999999</v>
      </c>
      <c r="F29" s="139">
        <f>+'(令和5年12月)'!F22</f>
        <v>403428</v>
      </c>
      <c r="G29" s="140">
        <f>+'(令和5年12月)'!G22</f>
        <v>1579.9940000000001</v>
      </c>
      <c r="H29" s="141">
        <f>+'(令和5年12月)'!H22</f>
        <v>697059</v>
      </c>
      <c r="I29" s="138">
        <f>+'(令和5年12月)'!I22</f>
        <v>4053</v>
      </c>
      <c r="J29" s="139">
        <f>+'(令和5年12月)'!J22</f>
        <v>4350555.8545454545</v>
      </c>
      <c r="K29" s="140">
        <f>+'(令和5年12月)'!K22</f>
        <v>5198</v>
      </c>
      <c r="L29" s="141">
        <f>+'(令和5年12月)'!L22</f>
        <v>3672311</v>
      </c>
      <c r="M29" s="138">
        <f>+'(令和5年12月)'!M22</f>
        <v>17300.005999999998</v>
      </c>
      <c r="N29" s="139">
        <f>+'(令和5年12月)'!N22</f>
        <v>3381695.25</v>
      </c>
      <c r="O29" s="140">
        <f>+'(令和5年12月)'!O22</f>
        <v>4864</v>
      </c>
      <c r="P29" s="141">
        <f>+'(令和5年12月)'!P22</f>
        <v>1466981</v>
      </c>
      <c r="Q29" s="138">
        <f>+'(令和5年12月)'!Q22</f>
        <v>60170.9</v>
      </c>
      <c r="R29" s="139">
        <f>+'(令和5年12月)'!R22</f>
        <v>11061510.5</v>
      </c>
      <c r="S29" s="140">
        <f>+'(令和5年12月)'!S22</f>
        <v>36564.199999999997</v>
      </c>
      <c r="T29" s="141">
        <f>+'(令和5年12月)'!T22</f>
        <v>4077362</v>
      </c>
      <c r="U29" s="138">
        <f>+'(令和5年12月)'!U22</f>
        <v>4271.5</v>
      </c>
      <c r="V29" s="139">
        <f>+'(令和5年12月)'!V22</f>
        <v>1305741.1279069767</v>
      </c>
      <c r="W29" s="138">
        <f>+'(令和5年12月)'!W22</f>
        <v>7496.3966999999993</v>
      </c>
      <c r="X29" s="141">
        <f>+'(令和5年12月)'!X22</f>
        <v>1787343</v>
      </c>
      <c r="Y29" s="138">
        <f>+'(令和5年12月)'!Y22</f>
        <v>143632.90470000001</v>
      </c>
      <c r="Z29" s="139">
        <f>+'(令和5年12月)'!Z22</f>
        <v>32203986.73245243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185">
        <f>+'(令和5年12月)'!E23</f>
        <v>52.954432582402603</v>
      </c>
      <c r="F30" s="186">
        <f>+'(令和5年1月)'!F23</f>
        <v>0</v>
      </c>
      <c r="G30" s="185">
        <f>+'(令和5年12月)'!G23</f>
        <v>61.298619237286786</v>
      </c>
      <c r="H30" s="186">
        <f>+'(令和5年1月)'!H23</f>
        <v>0</v>
      </c>
      <c r="I30" s="185">
        <f>+'(令和5年12月)'!I23</f>
        <v>58.929802785822652</v>
      </c>
      <c r="J30" s="186">
        <f>+'(令和5年1月)'!J23</f>
        <v>0</v>
      </c>
      <c r="K30" s="185">
        <f>+'(令和5年12月)'!K23</f>
        <v>44.205091685953356</v>
      </c>
      <c r="L30" s="186">
        <f>+'(令和5年1月)'!L23</f>
        <v>0</v>
      </c>
      <c r="M30" s="185">
        <f>+'(令和5年12月)'!M23</f>
        <v>61.437489381694043</v>
      </c>
      <c r="N30" s="186">
        <f>+'(令和5年1月)'!N23</f>
        <v>0</v>
      </c>
      <c r="O30" s="185">
        <f>+'(令和5年12月)'!O23</f>
        <v>97.897959183673464</v>
      </c>
      <c r="P30" s="186">
        <f>+'(令和5年1月)'!P23</f>
        <v>0</v>
      </c>
      <c r="Q30" s="185">
        <f>+'(令和5年12月)'!Q23</f>
        <v>43.863959265730479</v>
      </c>
      <c r="R30" s="186">
        <f>+'(令和5年1月)'!R23</f>
        <v>0</v>
      </c>
      <c r="S30" s="185">
        <f>+'(令和5年12月)'!S23</f>
        <v>140.70087532089946</v>
      </c>
      <c r="T30" s="186">
        <f>+'(令和5年1月)'!T23</f>
        <v>0</v>
      </c>
      <c r="U30" s="185">
        <f>+'(令和5年12月)'!U23</f>
        <v>81.993686255463814</v>
      </c>
      <c r="V30" s="186">
        <f>+'(令和5年1月)'!V23</f>
        <v>0</v>
      </c>
      <c r="W30" s="185">
        <f>+'(令和5年12月)'!W23</f>
        <v>83.801409669464917</v>
      </c>
      <c r="X30" s="186">
        <f>+'(令和5年1月)'!X23</f>
        <v>0</v>
      </c>
      <c r="Y30" s="185">
        <f>+'(令和5年12月)'!Y23</f>
        <v>77.615429235076121</v>
      </c>
      <c r="Z30" s="186">
        <f>+'(令和5年1月)'!Z23</f>
        <v>0</v>
      </c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-298</v>
      </c>
      <c r="F31" s="91">
        <f t="shared" ref="F31:Z33" si="5">F20-F27</f>
        <v>-37373</v>
      </c>
      <c r="G31" s="92">
        <f t="shared" si="5"/>
        <v>204.43799999999987</v>
      </c>
      <c r="H31" s="93">
        <f t="shared" si="5"/>
        <v>117344</v>
      </c>
      <c r="I31" s="90">
        <f t="shared" si="5"/>
        <v>-556.79999999999995</v>
      </c>
      <c r="J31" s="91">
        <f t="shared" si="5"/>
        <v>-3291158.9090909092</v>
      </c>
      <c r="K31" s="92">
        <f t="shared" si="5"/>
        <v>-121</v>
      </c>
      <c r="L31" s="93">
        <f t="shared" si="5"/>
        <v>-220107</v>
      </c>
      <c r="M31" s="90">
        <f t="shared" si="5"/>
        <v>-3549</v>
      </c>
      <c r="N31" s="91">
        <f t="shared" si="5"/>
        <v>-533035</v>
      </c>
      <c r="O31" s="92">
        <f t="shared" si="5"/>
        <v>-136</v>
      </c>
      <c r="P31" s="93">
        <f t="shared" si="5"/>
        <v>-93535.800000000047</v>
      </c>
      <c r="Q31" s="90">
        <f t="shared" si="5"/>
        <v>-2274.4000000000015</v>
      </c>
      <c r="R31" s="91">
        <f t="shared" si="5"/>
        <v>-494638.5</v>
      </c>
      <c r="S31" s="92">
        <f t="shared" si="5"/>
        <v>-20961.400000000001</v>
      </c>
      <c r="T31" s="93">
        <f t="shared" si="5"/>
        <v>-1030352.5999999996</v>
      </c>
      <c r="U31" s="90">
        <f t="shared" si="5"/>
        <v>-406</v>
      </c>
      <c r="V31" s="91">
        <f t="shared" si="5"/>
        <v>-8520.7209302326664</v>
      </c>
      <c r="W31" s="92">
        <f t="shared" si="5"/>
        <v>-931.1889999999994</v>
      </c>
      <c r="X31" s="93">
        <f t="shared" si="5"/>
        <v>-752020</v>
      </c>
      <c r="Y31" s="90">
        <f t="shared" si="5"/>
        <v>-29029.350999999995</v>
      </c>
      <c r="Z31" s="91">
        <f t="shared" si="5"/>
        <v>-6343397.5300211422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-258</v>
      </c>
      <c r="F32" s="95">
        <f t="shared" si="6"/>
        <v>-51853.2</v>
      </c>
      <c r="G32" s="96">
        <f t="shared" si="6"/>
        <v>85.337999999999965</v>
      </c>
      <c r="H32" s="97">
        <f t="shared" si="6"/>
        <v>101941</v>
      </c>
      <c r="I32" s="94">
        <f t="shared" si="6"/>
        <v>210</v>
      </c>
      <c r="J32" s="95">
        <f t="shared" si="6"/>
        <v>-1803688.5181818178</v>
      </c>
      <c r="K32" s="96">
        <f t="shared" si="6"/>
        <v>-1490</v>
      </c>
      <c r="L32" s="97">
        <f t="shared" si="6"/>
        <v>393858</v>
      </c>
      <c r="M32" s="94">
        <f t="shared" si="6"/>
        <v>-670.99199999999928</v>
      </c>
      <c r="N32" s="95">
        <f t="shared" si="6"/>
        <v>-346152.89999999991</v>
      </c>
      <c r="O32" s="96">
        <f t="shared" si="6"/>
        <v>-42</v>
      </c>
      <c r="P32" s="97">
        <f t="shared" si="6"/>
        <v>-67113.09999999986</v>
      </c>
      <c r="Q32" s="94">
        <f t="shared" si="6"/>
        <v>-3983</v>
      </c>
      <c r="R32" s="95">
        <f t="shared" si="6"/>
        <v>-720913.89999999991</v>
      </c>
      <c r="S32" s="96">
        <f t="shared" si="6"/>
        <v>-26362</v>
      </c>
      <c r="T32" s="97">
        <f t="shared" si="6"/>
        <v>-1475169</v>
      </c>
      <c r="U32" s="94">
        <f t="shared" si="5"/>
        <v>331</v>
      </c>
      <c r="V32" s="95">
        <f t="shared" si="5"/>
        <v>298154.60930232564</v>
      </c>
      <c r="W32" s="96">
        <f t="shared" si="5"/>
        <v>-969.11899999999969</v>
      </c>
      <c r="X32" s="97">
        <f t="shared" si="5"/>
        <v>-812162</v>
      </c>
      <c r="Y32" s="94">
        <f t="shared" si="5"/>
        <v>-33148.772999999986</v>
      </c>
      <c r="Z32" s="95">
        <f t="shared" si="5"/>
        <v>-4483099.0088794939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-99.007999999999811</v>
      </c>
      <c r="F33" s="95">
        <f t="shared" si="5"/>
        <v>-42580</v>
      </c>
      <c r="G33" s="96">
        <f t="shared" si="5"/>
        <v>33.571999999999889</v>
      </c>
      <c r="H33" s="97">
        <f t="shared" si="5"/>
        <v>21195</v>
      </c>
      <c r="I33" s="94">
        <f t="shared" si="5"/>
        <v>-1011.8000000000002</v>
      </c>
      <c r="J33" s="95">
        <f t="shared" si="5"/>
        <v>-1271452.7181818183</v>
      </c>
      <c r="K33" s="96">
        <f t="shared" si="5"/>
        <v>-1366</v>
      </c>
      <c r="L33" s="97">
        <f t="shared" si="5"/>
        <v>3748562</v>
      </c>
      <c r="M33" s="94">
        <f t="shared" si="5"/>
        <v>-2582.5819999999985</v>
      </c>
      <c r="N33" s="95">
        <f t="shared" si="5"/>
        <v>-413095.69699999969</v>
      </c>
      <c r="O33" s="96">
        <f t="shared" si="5"/>
        <v>-430</v>
      </c>
      <c r="P33" s="97">
        <f t="shared" si="5"/>
        <v>-96627.300000000047</v>
      </c>
      <c r="Q33" s="94">
        <f t="shared" si="5"/>
        <v>-854.40000000000146</v>
      </c>
      <c r="R33" s="95">
        <f t="shared" si="5"/>
        <v>630381.3376000002</v>
      </c>
      <c r="S33" s="96">
        <f t="shared" si="5"/>
        <v>-1639.3999999999942</v>
      </c>
      <c r="T33" s="97">
        <f t="shared" si="5"/>
        <v>-771289.79999999981</v>
      </c>
      <c r="U33" s="94">
        <f t="shared" si="5"/>
        <v>-409.09999999999991</v>
      </c>
      <c r="V33" s="95">
        <f t="shared" si="5"/>
        <v>-152958.82325581391</v>
      </c>
      <c r="W33" s="96">
        <f t="shared" si="5"/>
        <v>-1029.7499999999991</v>
      </c>
      <c r="X33" s="97">
        <f t="shared" si="5"/>
        <v>-703963</v>
      </c>
      <c r="Y33" s="94">
        <f t="shared" si="5"/>
        <v>-9388.4680000000226</v>
      </c>
      <c r="Z33" s="95">
        <f t="shared" si="5"/>
        <v>948170.99916236848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-11.445272942972537</v>
      </c>
      <c r="F34" s="188"/>
      <c r="G34" s="187">
        <f t="shared" ref="G34" si="7">+G23-G30</f>
        <v>10.094807769367563</v>
      </c>
      <c r="H34" s="188"/>
      <c r="I34" s="187">
        <f t="shared" ref="I34" si="8">+I23-I30</f>
        <v>6.5701805313839756</v>
      </c>
      <c r="J34" s="188"/>
      <c r="K34" s="187">
        <f t="shared" ref="K34" si="9">+K23-K30</f>
        <v>2.8298164873257718</v>
      </c>
      <c r="L34" s="188"/>
      <c r="M34" s="187">
        <f t="shared" ref="M34" si="10">+M23-M30</f>
        <v>-9.7686659523942581</v>
      </c>
      <c r="N34" s="188"/>
      <c r="O34" s="187">
        <f t="shared" ref="O34" si="11">+O23-O30</f>
        <v>6.3305110399262645</v>
      </c>
      <c r="P34" s="188"/>
      <c r="Q34" s="187">
        <f t="shared" ref="Q34" si="12">+Q23-Q30</f>
        <v>-4.0789116394986777</v>
      </c>
      <c r="R34" s="188"/>
      <c r="S34" s="187">
        <f t="shared" ref="S34" si="13">+S23-S30</f>
        <v>-50.948861971120749</v>
      </c>
      <c r="T34" s="188"/>
      <c r="U34" s="187">
        <f t="shared" ref="U34" si="14">+U23-U30</f>
        <v>-0.10326588954434612</v>
      </c>
      <c r="V34" s="188"/>
      <c r="W34" s="187">
        <f t="shared" ref="W34" si="15">+W23-W30</f>
        <v>-1.0715191473202452</v>
      </c>
      <c r="X34" s="188"/>
      <c r="Y34" s="187">
        <f t="shared" ref="Y34" si="16">+Y23-Y30</f>
        <v>-16.736634868223803</v>
      </c>
      <c r="Z34" s="188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73.558118899733799</v>
      </c>
      <c r="F35" s="60">
        <f t="shared" si="17"/>
        <v>66.864676519873385</v>
      </c>
      <c r="G35" s="61">
        <f t="shared" si="17"/>
        <v>121.44259612762474</v>
      </c>
      <c r="H35" s="62">
        <f t="shared" si="17"/>
        <v>131.6857348847131</v>
      </c>
      <c r="I35" s="59">
        <f t="shared" si="17"/>
        <v>78.283931357254289</v>
      </c>
      <c r="J35" s="60">
        <f t="shared" si="17"/>
        <v>31.521012449669872</v>
      </c>
      <c r="K35" s="61">
        <f t="shared" si="17"/>
        <v>94.137596899224803</v>
      </c>
      <c r="L35" s="62">
        <f t="shared" si="17"/>
        <v>94.488935782494892</v>
      </c>
      <c r="M35" s="59">
        <f t="shared" si="17"/>
        <v>68.601700763326363</v>
      </c>
      <c r="N35" s="60">
        <f t="shared" si="17"/>
        <v>73.546715764973285</v>
      </c>
      <c r="O35" s="61">
        <f t="shared" si="17"/>
        <v>97.143457256878804</v>
      </c>
      <c r="P35" s="62">
        <f t="shared" si="17"/>
        <v>94.171102100030467</v>
      </c>
      <c r="Q35" s="59">
        <f t="shared" si="17"/>
        <v>91.406982016019327</v>
      </c>
      <c r="R35" s="60">
        <f t="shared" si="17"/>
        <v>90.063569722819281</v>
      </c>
      <c r="S35" s="61">
        <f t="shared" si="17"/>
        <v>59.962945277432908</v>
      </c>
      <c r="T35" s="62">
        <f t="shared" si="17"/>
        <v>88.751910019873918</v>
      </c>
      <c r="U35" s="59">
        <f t="shared" si="17"/>
        <v>88.498583569405099</v>
      </c>
      <c r="V35" s="60">
        <f t="shared" si="17"/>
        <v>99.313886082704329</v>
      </c>
      <c r="W35" s="61">
        <f t="shared" si="17"/>
        <v>85.097175183558832</v>
      </c>
      <c r="X35" s="62">
        <f t="shared" si="17"/>
        <v>45.466635823261484</v>
      </c>
      <c r="Y35" s="59">
        <f t="shared" si="17"/>
        <v>73.935250014307655</v>
      </c>
      <c r="Z35" s="60">
        <f t="shared" si="17"/>
        <v>78.614385853089018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77.408056042031532</v>
      </c>
      <c r="F36" s="64">
        <f t="shared" si="17"/>
        <v>62.205296034169841</v>
      </c>
      <c r="G36" s="65">
        <f t="shared" si="17"/>
        <v>108.27379596189736</v>
      </c>
      <c r="H36" s="66">
        <f t="shared" si="17"/>
        <v>125.35170986826888</v>
      </c>
      <c r="I36" s="63">
        <f t="shared" si="17"/>
        <v>112.2878876535986</v>
      </c>
      <c r="J36" s="64">
        <f t="shared" si="17"/>
        <v>43.080126121957186</v>
      </c>
      <c r="K36" s="65">
        <f t="shared" si="17"/>
        <v>48.656099241902133</v>
      </c>
      <c r="L36" s="66">
        <f t="shared" si="17"/>
        <v>116.95000012910745</v>
      </c>
      <c r="M36" s="63">
        <f t="shared" si="17"/>
        <v>91.403155066894769</v>
      </c>
      <c r="N36" s="64">
        <f t="shared" si="17"/>
        <v>80.43177493592259</v>
      </c>
      <c r="O36" s="65">
        <f t="shared" si="17"/>
        <v>99.130974549968968</v>
      </c>
      <c r="P36" s="66">
        <f t="shared" si="17"/>
        <v>95.857019129921611</v>
      </c>
      <c r="Q36" s="63">
        <f t="shared" si="17"/>
        <v>84.798870315243107</v>
      </c>
      <c r="R36" s="64">
        <f t="shared" si="17"/>
        <v>85.045093908319743</v>
      </c>
      <c r="S36" s="65">
        <f t="shared" si="17"/>
        <v>53.605181183013315</v>
      </c>
      <c r="T36" s="66">
        <f t="shared" si="17"/>
        <v>84.380612408907055</v>
      </c>
      <c r="U36" s="63">
        <f t="shared" si="17"/>
        <v>110.26993484331369</v>
      </c>
      <c r="V36" s="64">
        <f t="shared" si="17"/>
        <v>127.8927045837863</v>
      </c>
      <c r="W36" s="65">
        <f t="shared" si="17"/>
        <v>85.457934776117213</v>
      </c>
      <c r="X36" s="66">
        <f t="shared" si="17"/>
        <v>43.941970805942617</v>
      </c>
      <c r="Y36" s="63">
        <f t="shared" si="17"/>
        <v>70.490557755067158</v>
      </c>
      <c r="Z36" s="64">
        <f t="shared" si="17"/>
        <v>82.891173544127412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95.362423111440876</v>
      </c>
      <c r="F37" s="68">
        <f t="shared" si="17"/>
        <v>89.445452472312283</v>
      </c>
      <c r="G37" s="69">
        <f t="shared" si="17"/>
        <v>102.12481819551213</v>
      </c>
      <c r="H37" s="70">
        <f t="shared" si="17"/>
        <v>103.04063214161212</v>
      </c>
      <c r="I37" s="67">
        <f t="shared" si="17"/>
        <v>75.035775968418449</v>
      </c>
      <c r="J37" s="68">
        <f t="shared" si="17"/>
        <v>70.774936337079623</v>
      </c>
      <c r="K37" s="69">
        <f t="shared" si="17"/>
        <v>73.720661792997305</v>
      </c>
      <c r="L37" s="70">
        <f t="shared" si="17"/>
        <v>202.07637642890268</v>
      </c>
      <c r="M37" s="67">
        <f t="shared" si="17"/>
        <v>85.071785524236248</v>
      </c>
      <c r="N37" s="68">
        <f t="shared" si="17"/>
        <v>87.784360610259014</v>
      </c>
      <c r="O37" s="69">
        <f t="shared" si="17"/>
        <v>91.15953947368422</v>
      </c>
      <c r="P37" s="70">
        <f t="shared" si="17"/>
        <v>93.413186673856032</v>
      </c>
      <c r="Q37" s="67">
        <f t="shared" si="17"/>
        <v>98.580044506563809</v>
      </c>
      <c r="R37" s="68">
        <f t="shared" si="17"/>
        <v>105.69887211696812</v>
      </c>
      <c r="S37" s="69">
        <f t="shared" si="17"/>
        <v>95.516379409367644</v>
      </c>
      <c r="T37" s="70">
        <f t="shared" si="17"/>
        <v>81.08360748935219</v>
      </c>
      <c r="U37" s="67">
        <f t="shared" si="17"/>
        <v>90.422568184478521</v>
      </c>
      <c r="V37" s="68">
        <f t="shared" si="17"/>
        <v>88.28567010820916</v>
      </c>
      <c r="W37" s="69">
        <f t="shared" si="17"/>
        <v>86.263400388082459</v>
      </c>
      <c r="X37" s="70">
        <f t="shared" si="17"/>
        <v>60.613995187269595</v>
      </c>
      <c r="Y37" s="67">
        <f t="shared" si="17"/>
        <v>93.46356740496941</v>
      </c>
      <c r="Z37" s="68">
        <f t="shared" si="17"/>
        <v>102.94426589800723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42">
        <f>+'(令和6年11月)'!E20</f>
        <v>1200</v>
      </c>
      <c r="F39" s="143">
        <f>+'(令和6年11月)'!F20</f>
        <v>110140.8</v>
      </c>
      <c r="G39" s="142">
        <f>+'(令和6年11月)'!G20</f>
        <v>1020.039</v>
      </c>
      <c r="H39" s="143">
        <f>+'(令和6年11月)'!H20</f>
        <v>462779</v>
      </c>
      <c r="I39" s="142">
        <f>+'(令和6年11月)'!I20</f>
        <v>1791</v>
      </c>
      <c r="J39" s="143">
        <f>+'(令和6年11月)'!J20</f>
        <v>1311312.781818182</v>
      </c>
      <c r="K39" s="142">
        <f>+'(令和6年11月)'!K20</f>
        <v>2345</v>
      </c>
      <c r="L39" s="143">
        <f>+'(令和6年11月)'!L20</f>
        <v>4602579</v>
      </c>
      <c r="M39" s="142">
        <f>+'(令和6年11月)'!M20</f>
        <v>6524.0959999999995</v>
      </c>
      <c r="N39" s="143">
        <f>+'(令和6年11月)'!N20</f>
        <v>1368846</v>
      </c>
      <c r="O39" s="142">
        <f>+'(令和6年11月)'!O20</f>
        <v>4183</v>
      </c>
      <c r="P39" s="143">
        <f>+'(令和6年11月)'!P20</f>
        <v>1409910.2</v>
      </c>
      <c r="Q39" s="142">
        <f>+'(令和6年11月)'!Q20</f>
        <v>24014</v>
      </c>
      <c r="R39" s="143">
        <f>+'(令和6年11月)'!R20</f>
        <v>4466392.9000000004</v>
      </c>
      <c r="S39" s="144">
        <f>+'(令和6年11月)'!S20</f>
        <v>29915</v>
      </c>
      <c r="T39" s="145">
        <f>+'(令和6年11月)'!T20</f>
        <v>7356070.2000000002</v>
      </c>
      <c r="U39" s="142">
        <f>+'(令和6年11月)'!U20</f>
        <v>3670</v>
      </c>
      <c r="V39" s="143">
        <f>+'(令和6年11月)'!V20</f>
        <v>1541517.8139534884</v>
      </c>
      <c r="W39" s="142">
        <f>+'(令和6年11月)'!W20</f>
        <v>4680.3060000000005</v>
      </c>
      <c r="X39" s="143">
        <f>+'(令和6年11月)'!X20</f>
        <v>553479</v>
      </c>
      <c r="Y39" s="146">
        <f>+'(令和6年11月)'!Y20</f>
        <v>79342.441000000006</v>
      </c>
      <c r="Z39" s="147">
        <f>+'(令和6年11月)'!Z20</f>
        <v>23183027.695771672</v>
      </c>
    </row>
    <row r="40" spans="1:38" ht="18.95" customHeight="1" x14ac:dyDescent="0.15">
      <c r="A40" s="22"/>
      <c r="B40" s="195"/>
      <c r="C40" s="22"/>
      <c r="D40" s="82" t="s">
        <v>22</v>
      </c>
      <c r="E40" s="148">
        <f>+'(令和6年11月)'!E21</f>
        <v>970</v>
      </c>
      <c r="F40" s="149">
        <f>+'(令和6年11月)'!F21</f>
        <v>92895</v>
      </c>
      <c r="G40" s="148">
        <f>+'(令和6年11月)'!G21</f>
        <v>1088.08</v>
      </c>
      <c r="H40" s="149">
        <f>+'(令和6年11月)'!H21</f>
        <v>500942</v>
      </c>
      <c r="I40" s="148">
        <f>+'(令和6年11月)'!I21</f>
        <v>1754</v>
      </c>
      <c r="J40" s="149">
        <f>+'(令和6年11月)'!J21</f>
        <v>1331068.9636363636</v>
      </c>
      <c r="K40" s="148">
        <f>+'(令和6年11月)'!K21</f>
        <v>1451</v>
      </c>
      <c r="L40" s="149">
        <f>+'(令和6年11月)'!L21</f>
        <v>2822937</v>
      </c>
      <c r="M40" s="148">
        <f>+'(令和6年11月)'!M21</f>
        <v>7210.0919999999996</v>
      </c>
      <c r="N40" s="149">
        <f>+'(令和6年11月)'!N21</f>
        <v>1329987.2</v>
      </c>
      <c r="O40" s="148">
        <f>+'(令和6年11月)'!O21</f>
        <v>4169</v>
      </c>
      <c r="P40" s="149">
        <f>+'(令和6年11月)'!P21</f>
        <v>1406480.9</v>
      </c>
      <c r="Q40" s="148">
        <f>+'(令和6年11月)'!Q21</f>
        <v>24174</v>
      </c>
      <c r="R40" s="149">
        <f>+'(令和6年11月)'!R21</f>
        <v>4397117.3</v>
      </c>
      <c r="S40" s="144">
        <f>+'(令和6年11月)'!S21</f>
        <v>29802</v>
      </c>
      <c r="T40" s="145">
        <f>+'(令和6年11月)'!T21</f>
        <v>7372132.9000000004</v>
      </c>
      <c r="U40" s="148">
        <f>+'(令和6年11月)'!U21</f>
        <v>4543</v>
      </c>
      <c r="V40" s="149">
        <f>+'(令和6年11月)'!V21</f>
        <v>2378201.6511627906</v>
      </c>
      <c r="W40" s="148">
        <f>+'(令和6年11月)'!W21</f>
        <v>4974.1260000000002</v>
      </c>
      <c r="X40" s="149">
        <f>+'(令和6年11月)'!X21</f>
        <v>590899</v>
      </c>
      <c r="Y40" s="150">
        <f>+'(令和6年11月)'!Y21</f>
        <v>80135.29800000001</v>
      </c>
      <c r="Z40" s="151">
        <f>+'(令和6年11月)'!Z21</f>
        <v>22222661.914799154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48">
        <f>+'(令和6年11月)'!E22</f>
        <v>2090.9</v>
      </c>
      <c r="F41" s="149">
        <f>+'(令和6年11月)'!F22</f>
        <v>370775.8</v>
      </c>
      <c r="G41" s="148">
        <f>+'(令和6年11月)'!G22</f>
        <v>1572.471</v>
      </c>
      <c r="H41" s="149">
        <f>+'(令和6年11月)'!H22</f>
        <v>734621</v>
      </c>
      <c r="I41" s="148">
        <f>+'(令和6年11月)'!I22</f>
        <v>2953</v>
      </c>
      <c r="J41" s="149">
        <f>+'(令和6年11月)'!J22</f>
        <v>2929308.0090909093</v>
      </c>
      <c r="K41" s="148">
        <f>+'(令和6年11月)'!K22</f>
        <v>3301</v>
      </c>
      <c r="L41" s="149">
        <f>+'(令和6年11月)'!L22</f>
        <v>6364573</v>
      </c>
      <c r="M41" s="148">
        <f>+'(令和6年11月)'!M22</f>
        <v>14097.367999999999</v>
      </c>
      <c r="N41" s="149">
        <f>+'(令和6年11月)'!N22</f>
        <v>2909430.6529999999</v>
      </c>
      <c r="O41" s="148">
        <f>+'(令和6年11月)'!O22</f>
        <v>4600</v>
      </c>
      <c r="P41" s="149">
        <f>+'(令和6年11月)'!P22</f>
        <v>1412008.4</v>
      </c>
      <c r="Q41" s="148">
        <f>+'(令和6年11月)'!Q22</f>
        <v>57341.9</v>
      </c>
      <c r="R41" s="149">
        <f>+'(令和6年11月)'!R22</f>
        <v>11308170.8376</v>
      </c>
      <c r="S41" s="144">
        <f>+'(令和6年11月)'!S22</f>
        <v>33990.199999999997</v>
      </c>
      <c r="T41" s="145">
        <f>+'(令和6年11月)'!T22</f>
        <v>3145484.8</v>
      </c>
      <c r="U41" s="148">
        <f>+'(令和6年11月)'!U22</f>
        <v>4292.3999999999996</v>
      </c>
      <c r="V41" s="149">
        <f>+'(令和6年11月)'!V22</f>
        <v>1286510.2860465117</v>
      </c>
      <c r="W41" s="148">
        <f>+'(令和6年11月)'!W22</f>
        <v>6844.5567000000001</v>
      </c>
      <c r="X41" s="149">
        <f>+'(令和6年11月)'!X22</f>
        <v>1093017</v>
      </c>
      <c r="Y41" s="150">
        <f>+'(令和6年11月)'!Y22</f>
        <v>131083.79570000002</v>
      </c>
      <c r="Z41" s="151">
        <f>+'(令和6年11月)'!Z22</f>
        <v>31553899.785737418</v>
      </c>
    </row>
    <row r="42" spans="1:38" ht="18.95" customHeight="1" thickBot="1" x14ac:dyDescent="0.2">
      <c r="A42" s="22"/>
      <c r="B42" s="195"/>
      <c r="C42" s="22"/>
      <c r="D42" s="89" t="s">
        <v>44</v>
      </c>
      <c r="E42" s="192">
        <f>+'(令和6年11月)'!E23</f>
        <v>54.911685814059418</v>
      </c>
      <c r="F42" s="193">
        <f>+'(令和5年12月)'!F23</f>
        <v>0</v>
      </c>
      <c r="G42" s="192">
        <f>+'(令和6年11月)'!G23</f>
        <v>65.612516468341084</v>
      </c>
      <c r="H42" s="193">
        <f>+'(令和5年12月)'!H23</f>
        <v>0</v>
      </c>
      <c r="I42" s="192">
        <f>+'(令和6年11月)'!I23</f>
        <v>60.402112796047028</v>
      </c>
      <c r="J42" s="193">
        <f>+'(令和5年12月)'!J23</f>
        <v>0</v>
      </c>
      <c r="K42" s="192">
        <f>+'(令和6年11月)'!K23</f>
        <v>66.503153468815697</v>
      </c>
      <c r="L42" s="193">
        <f>+'(令和5年12月)'!L23</f>
        <v>0</v>
      </c>
      <c r="M42" s="192">
        <f>+'(令和6年11月)'!M23</f>
        <v>47.554847294036726</v>
      </c>
      <c r="N42" s="193">
        <f>+'(令和5年12月)'!N23</f>
        <v>0</v>
      </c>
      <c r="O42" s="192">
        <f>+'(令和6年11月)'!O23</f>
        <v>90.920966688438938</v>
      </c>
      <c r="P42" s="193">
        <f>+'(令和5年12月)'!P23</f>
        <v>0</v>
      </c>
      <c r="Q42" s="192">
        <f>+'(令和6年11月)'!Q23</f>
        <v>41.959600779493542</v>
      </c>
      <c r="R42" s="193">
        <f>+'(令和5年12月)'!R23</f>
        <v>0</v>
      </c>
      <c r="S42" s="192">
        <f>+'(令和6年11月)'!S23</f>
        <v>87.99069951110549</v>
      </c>
      <c r="T42" s="193">
        <f>+'(令和5年12月)'!T23</f>
        <v>0</v>
      </c>
      <c r="U42" s="192">
        <f>+'(令和6年11月)'!U23</f>
        <v>86.838376789528226</v>
      </c>
      <c r="V42" s="193">
        <f>+'(令和5年12月)'!V23</f>
        <v>0</v>
      </c>
      <c r="W42" s="192">
        <f>+'(令和6年11月)'!W23</f>
        <v>69.044396649990475</v>
      </c>
      <c r="X42" s="193">
        <f>+'(令和5年12月)'!X23</f>
        <v>0</v>
      </c>
      <c r="Y42" s="192">
        <f>+'(令和6年11月)'!Y23</f>
        <v>60.647044059421376</v>
      </c>
      <c r="Z42" s="193">
        <f>+'(令和5年12月)'!Z23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-371</v>
      </c>
      <c r="F43" s="93">
        <f t="shared" si="18"/>
        <v>-34724.800000000003</v>
      </c>
      <c r="G43" s="90">
        <f t="shared" si="18"/>
        <v>137.81899999999996</v>
      </c>
      <c r="H43" s="91">
        <f t="shared" si="18"/>
        <v>24902</v>
      </c>
      <c r="I43" s="92">
        <f t="shared" si="18"/>
        <v>216.20000000000005</v>
      </c>
      <c r="J43" s="93">
        <f t="shared" si="18"/>
        <v>203614.1272727272</v>
      </c>
      <c r="K43" s="90">
        <f t="shared" si="18"/>
        <v>-402</v>
      </c>
      <c r="L43" s="91">
        <f t="shared" si="18"/>
        <v>-828775</v>
      </c>
      <c r="M43" s="92">
        <f t="shared" si="18"/>
        <v>1230.0640000000003</v>
      </c>
      <c r="N43" s="93">
        <f t="shared" si="18"/>
        <v>113124</v>
      </c>
      <c r="O43" s="90">
        <f t="shared" si="18"/>
        <v>442</v>
      </c>
      <c r="P43" s="91">
        <f t="shared" si="18"/>
        <v>101245</v>
      </c>
      <c r="Q43" s="92">
        <f t="shared" si="18"/>
        <v>179.59999999999854</v>
      </c>
      <c r="R43" s="93">
        <f t="shared" si="18"/>
        <v>16998.799999999814</v>
      </c>
      <c r="S43" s="90">
        <f t="shared" si="18"/>
        <v>1478.5999999999985</v>
      </c>
      <c r="T43" s="91">
        <f t="shared" si="18"/>
        <v>773822.20000000019</v>
      </c>
      <c r="U43" s="92">
        <f t="shared" si="18"/>
        <v>-546</v>
      </c>
      <c r="V43" s="93">
        <f t="shared" si="18"/>
        <v>-308157.16279069777</v>
      </c>
      <c r="W43" s="90">
        <f t="shared" si="18"/>
        <v>636.91100000000006</v>
      </c>
      <c r="X43" s="91">
        <f t="shared" si="18"/>
        <v>73510</v>
      </c>
      <c r="Y43" s="90">
        <f t="shared" si="18"/>
        <v>3002.1940000000031</v>
      </c>
      <c r="Z43" s="91">
        <f t="shared" si="18"/>
        <v>135559.16448202729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-86</v>
      </c>
      <c r="F44" s="97">
        <f t="shared" si="18"/>
        <v>-7551.1999999999971</v>
      </c>
      <c r="G44" s="94">
        <f t="shared" si="18"/>
        <v>28.682999999999993</v>
      </c>
      <c r="H44" s="95">
        <f t="shared" si="18"/>
        <v>3106</v>
      </c>
      <c r="I44" s="96">
        <f t="shared" si="18"/>
        <v>165</v>
      </c>
      <c r="J44" s="97">
        <f t="shared" si="18"/>
        <v>34062.818181818351</v>
      </c>
      <c r="K44" s="94">
        <f t="shared" si="18"/>
        <v>-39</v>
      </c>
      <c r="L44" s="95">
        <f t="shared" si="18"/>
        <v>-105433</v>
      </c>
      <c r="M44" s="96">
        <f t="shared" si="18"/>
        <v>-75.987999999999374</v>
      </c>
      <c r="N44" s="97">
        <f t="shared" si="18"/>
        <v>92813.90000000014</v>
      </c>
      <c r="O44" s="94">
        <f t="shared" si="18"/>
        <v>622</v>
      </c>
      <c r="P44" s="95">
        <f t="shared" si="18"/>
        <v>146329.00000000023</v>
      </c>
      <c r="Q44" s="96">
        <f t="shared" si="18"/>
        <v>-1955</v>
      </c>
      <c r="R44" s="97">
        <f t="shared" si="18"/>
        <v>-297446.60000000009</v>
      </c>
      <c r="S44" s="94">
        <f t="shared" si="18"/>
        <v>657</v>
      </c>
      <c r="T44" s="95">
        <f t="shared" si="18"/>
        <v>597172.09999999963</v>
      </c>
      <c r="U44" s="96">
        <f t="shared" si="18"/>
        <v>-989</v>
      </c>
      <c r="V44" s="97">
        <f t="shared" si="18"/>
        <v>-1011113.0186046511</v>
      </c>
      <c r="W44" s="94">
        <f t="shared" si="18"/>
        <v>721.0010000000002</v>
      </c>
      <c r="X44" s="95">
        <f t="shared" si="18"/>
        <v>45727</v>
      </c>
      <c r="Y44" s="94">
        <f t="shared" si="18"/>
        <v>-951.30400000000373</v>
      </c>
      <c r="Z44" s="95">
        <f t="shared" si="18"/>
        <v>-502333.00042283162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-55</v>
      </c>
      <c r="F45" s="97">
        <f t="shared" si="18"/>
        <v>-9927.7999999999884</v>
      </c>
      <c r="G45" s="94">
        <f t="shared" si="18"/>
        <v>41.095000000000027</v>
      </c>
      <c r="H45" s="95">
        <f t="shared" si="18"/>
        <v>-16367</v>
      </c>
      <c r="I45" s="96">
        <f t="shared" si="18"/>
        <v>88.199999999999818</v>
      </c>
      <c r="J45" s="97">
        <f t="shared" si="18"/>
        <v>149795.12727272697</v>
      </c>
      <c r="K45" s="94">
        <f t="shared" si="18"/>
        <v>531</v>
      </c>
      <c r="L45" s="95">
        <f t="shared" si="18"/>
        <v>1056300</v>
      </c>
      <c r="M45" s="96">
        <f t="shared" si="18"/>
        <v>620.05600000000049</v>
      </c>
      <c r="N45" s="97">
        <f t="shared" si="18"/>
        <v>59168.900000000373</v>
      </c>
      <c r="O45" s="94">
        <f t="shared" si="18"/>
        <v>-166</v>
      </c>
      <c r="P45" s="95">
        <f t="shared" si="18"/>
        <v>-41654.699999999953</v>
      </c>
      <c r="Q45" s="96">
        <f t="shared" si="18"/>
        <v>1974.5999999999985</v>
      </c>
      <c r="R45" s="97">
        <f t="shared" si="18"/>
        <v>383721</v>
      </c>
      <c r="S45" s="94">
        <f t="shared" si="18"/>
        <v>934.60000000000582</v>
      </c>
      <c r="T45" s="95">
        <f t="shared" si="18"/>
        <v>160587.40000000037</v>
      </c>
      <c r="U45" s="96">
        <f t="shared" si="18"/>
        <v>-429.99999999999955</v>
      </c>
      <c r="V45" s="97">
        <f t="shared" si="18"/>
        <v>-133727.98139534891</v>
      </c>
      <c r="W45" s="94">
        <f t="shared" si="18"/>
        <v>-377.90999999999985</v>
      </c>
      <c r="X45" s="95">
        <f t="shared" si="18"/>
        <v>-9637</v>
      </c>
      <c r="Y45" s="94">
        <f t="shared" si="18"/>
        <v>3160.6409999999742</v>
      </c>
      <c r="Z45" s="95">
        <f t="shared" si="18"/>
        <v>1598257.9458773807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-13.402526174629351</v>
      </c>
      <c r="F46" s="193"/>
      <c r="G46" s="192">
        <f>G23-G42</f>
        <v>5.7809105383132646</v>
      </c>
      <c r="H46" s="193"/>
      <c r="I46" s="192">
        <f>I23-I42</f>
        <v>5.0978705211595994</v>
      </c>
      <c r="J46" s="193"/>
      <c r="K46" s="192">
        <f>K23-K42</f>
        <v>-19.468245295536569</v>
      </c>
      <c r="L46" s="193"/>
      <c r="M46" s="192">
        <f>M23-M42</f>
        <v>4.1139761352630586</v>
      </c>
      <c r="N46" s="193"/>
      <c r="O46" s="192">
        <f t="shared" si="18"/>
        <v>13.307503535160791</v>
      </c>
      <c r="P46" s="193"/>
      <c r="Q46" s="192">
        <f t="shared" si="18"/>
        <v>-2.1745531532617406</v>
      </c>
      <c r="R46" s="193"/>
      <c r="S46" s="192">
        <f t="shared" si="18"/>
        <v>1.7613138386732174</v>
      </c>
      <c r="T46" s="193"/>
      <c r="U46" s="192">
        <f t="shared" si="18"/>
        <v>-4.9479564236087583</v>
      </c>
      <c r="V46" s="193"/>
      <c r="W46" s="192">
        <f t="shared" si="18"/>
        <v>13.685493872154197</v>
      </c>
      <c r="X46" s="193"/>
      <c r="Y46" s="192">
        <f t="shared" si="18"/>
        <v>0.23175030743094283</v>
      </c>
      <c r="Z46" s="193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69.083333333333329</v>
      </c>
      <c r="F47" s="72">
        <f t="shared" si="19"/>
        <v>68.472355385107065</v>
      </c>
      <c r="G47" s="71">
        <f t="shared" si="19"/>
        <v>113.51115006387009</v>
      </c>
      <c r="H47" s="73">
        <f t="shared" si="19"/>
        <v>105.38097018231166</v>
      </c>
      <c r="I47" s="74">
        <f t="shared" si="19"/>
        <v>112.071468453378</v>
      </c>
      <c r="J47" s="72">
        <f t="shared" si="19"/>
        <v>115.52750267486975</v>
      </c>
      <c r="K47" s="71">
        <f t="shared" si="19"/>
        <v>82.857142857142861</v>
      </c>
      <c r="L47" s="73">
        <f t="shared" si="19"/>
        <v>81.993247698735857</v>
      </c>
      <c r="M47" s="74">
        <f t="shared" si="19"/>
        <v>118.85416768851962</v>
      </c>
      <c r="N47" s="72">
        <f t="shared" si="19"/>
        <v>108.26418749808234</v>
      </c>
      <c r="O47" s="71">
        <f t="shared" si="19"/>
        <v>110.56657901027971</v>
      </c>
      <c r="P47" s="73">
        <f t="shared" si="19"/>
        <v>107.18095379407853</v>
      </c>
      <c r="Q47" s="74">
        <f t="shared" si="19"/>
        <v>100.7478970600483</v>
      </c>
      <c r="R47" s="72">
        <f t="shared" si="19"/>
        <v>100.38059347622553</v>
      </c>
      <c r="S47" s="71">
        <f t="shared" si="19"/>
        <v>104.94267090088584</v>
      </c>
      <c r="T47" s="73">
        <f t="shared" si="19"/>
        <v>110.51950537394274</v>
      </c>
      <c r="U47" s="74">
        <f t="shared" si="19"/>
        <v>85.12261580381471</v>
      </c>
      <c r="V47" s="72">
        <f t="shared" si="19"/>
        <v>80.00949713319396</v>
      </c>
      <c r="W47" s="71">
        <f t="shared" si="19"/>
        <v>113.60831962696456</v>
      </c>
      <c r="X47" s="73">
        <f t="shared" si="19"/>
        <v>113.28144337906225</v>
      </c>
      <c r="Y47" s="71">
        <f t="shared" si="19"/>
        <v>103.78384375645817</v>
      </c>
      <c r="Z47" s="73">
        <f t="shared" si="19"/>
        <v>100.58473451466719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91.134020618556704</v>
      </c>
      <c r="F48" s="66">
        <f t="shared" si="19"/>
        <v>91.871252489369724</v>
      </c>
      <c r="G48" s="63">
        <f t="shared" si="19"/>
        <v>102.63611131534446</v>
      </c>
      <c r="H48" s="64">
        <f t="shared" si="19"/>
        <v>100.62003185997581</v>
      </c>
      <c r="I48" s="65">
        <f t="shared" si="19"/>
        <v>109.40706955530217</v>
      </c>
      <c r="J48" s="66">
        <f t="shared" si="19"/>
        <v>102.55905735257787</v>
      </c>
      <c r="K48" s="63">
        <f t="shared" si="19"/>
        <v>97.312198483804266</v>
      </c>
      <c r="L48" s="64">
        <f t="shared" si="19"/>
        <v>96.26513096112312</v>
      </c>
      <c r="M48" s="65">
        <f t="shared" si="19"/>
        <v>98.946088343949015</v>
      </c>
      <c r="N48" s="66">
        <f t="shared" si="19"/>
        <v>106.9785558838461</v>
      </c>
      <c r="O48" s="63">
        <f t="shared" si="19"/>
        <v>114.91964499880068</v>
      </c>
      <c r="P48" s="64">
        <f t="shared" si="19"/>
        <v>110.40390950207714</v>
      </c>
      <c r="Q48" s="65">
        <f t="shared" si="19"/>
        <v>91.91279887482419</v>
      </c>
      <c r="R48" s="66">
        <f t="shared" si="19"/>
        <v>93.23541812268688</v>
      </c>
      <c r="S48" s="63">
        <f t="shared" si="19"/>
        <v>102.20455003019933</v>
      </c>
      <c r="T48" s="64">
        <f t="shared" si="19"/>
        <v>108.10039791876243</v>
      </c>
      <c r="U48" s="65">
        <f t="shared" si="19"/>
        <v>78.230244331939247</v>
      </c>
      <c r="V48" s="66">
        <f t="shared" si="19"/>
        <v>57.484134362185792</v>
      </c>
      <c r="W48" s="63">
        <f t="shared" si="19"/>
        <v>114.49502887542455</v>
      </c>
      <c r="X48" s="64">
        <f t="shared" si="19"/>
        <v>107.73854753519636</v>
      </c>
      <c r="Y48" s="63">
        <f t="shared" si="19"/>
        <v>98.812877690927152</v>
      </c>
      <c r="Z48" s="64">
        <f t="shared" si="19"/>
        <v>97.739546223810819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97.36955378066861</v>
      </c>
      <c r="F49" s="70">
        <f t="shared" si="19"/>
        <v>97.32242503421206</v>
      </c>
      <c r="G49" s="67">
        <f t="shared" si="19"/>
        <v>102.61340272729991</v>
      </c>
      <c r="H49" s="68">
        <f t="shared" si="19"/>
        <v>97.772048444027604</v>
      </c>
      <c r="I49" s="69">
        <f t="shared" si="19"/>
        <v>102.98679309177108</v>
      </c>
      <c r="J49" s="70">
        <f t="shared" si="19"/>
        <v>105.11366939932051</v>
      </c>
      <c r="K49" s="67">
        <f t="shared" si="19"/>
        <v>116.08603453498941</v>
      </c>
      <c r="L49" s="68">
        <f t="shared" si="19"/>
        <v>116.59655722387032</v>
      </c>
      <c r="M49" s="69">
        <f t="shared" si="19"/>
        <v>104.39838131486671</v>
      </c>
      <c r="N49" s="70">
        <f t="shared" si="19"/>
        <v>102.03369342860913</v>
      </c>
      <c r="O49" s="67">
        <f t="shared" si="19"/>
        <v>96.391304347826093</v>
      </c>
      <c r="P49" s="68">
        <f t="shared" si="19"/>
        <v>97.049967974694766</v>
      </c>
      <c r="Q49" s="69">
        <f t="shared" si="19"/>
        <v>103.44355523622342</v>
      </c>
      <c r="R49" s="70">
        <f t="shared" si="19"/>
        <v>103.39330741912845</v>
      </c>
      <c r="S49" s="67">
        <f t="shared" si="19"/>
        <v>102.74961606580722</v>
      </c>
      <c r="T49" s="68">
        <f t="shared" si="19"/>
        <v>105.10533066317791</v>
      </c>
      <c r="U49" s="69">
        <f t="shared" si="19"/>
        <v>89.982294287578057</v>
      </c>
      <c r="V49" s="70">
        <f t="shared" si="19"/>
        <v>89.605370213844211</v>
      </c>
      <c r="W49" s="67">
        <f t="shared" si="19"/>
        <v>94.478678217392812</v>
      </c>
      <c r="X49" s="68">
        <f t="shared" si="19"/>
        <v>99.118311975019608</v>
      </c>
      <c r="Y49" s="67">
        <f t="shared" si="19"/>
        <v>102.41116072594774</v>
      </c>
      <c r="Z49" s="68">
        <f t="shared" si="19"/>
        <v>105.06516771850751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2AE1-C9DB-4DDC-996D-D738C6E8035D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93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1004</v>
      </c>
      <c r="F5" s="14">
        <v>76141</v>
      </c>
      <c r="G5" s="15">
        <v>30</v>
      </c>
      <c r="H5" s="16">
        <v>5460</v>
      </c>
      <c r="I5" s="13">
        <v>1240</v>
      </c>
      <c r="J5" s="14">
        <v>977565</v>
      </c>
      <c r="K5" s="17">
        <v>2301</v>
      </c>
      <c r="L5" s="18">
        <v>4573904</v>
      </c>
      <c r="M5" s="13">
        <v>816</v>
      </c>
      <c r="N5" s="75">
        <v>205215</v>
      </c>
      <c r="O5" s="19">
        <v>747</v>
      </c>
      <c r="P5" s="18">
        <v>34346</v>
      </c>
      <c r="Q5" s="13">
        <v>12331</v>
      </c>
      <c r="R5" s="14">
        <v>1945990</v>
      </c>
      <c r="S5" s="19">
        <v>16916</v>
      </c>
      <c r="T5" s="18">
        <v>4968947</v>
      </c>
      <c r="U5" s="13">
        <v>3478</v>
      </c>
      <c r="V5" s="14">
        <v>1513441</v>
      </c>
      <c r="W5" s="13">
        <v>316</v>
      </c>
      <c r="X5" s="18">
        <v>58724</v>
      </c>
      <c r="Y5" s="20">
        <f t="shared" ref="Y5:Z18" si="0">+W5+U5+S5+Q5+O5+M5+K5+I5+G5+E5</f>
        <v>39179</v>
      </c>
      <c r="Z5" s="21">
        <f t="shared" si="0"/>
        <v>14359733</v>
      </c>
    </row>
    <row r="6" spans="1:26" ht="18.95" customHeight="1" x14ac:dyDescent="0.15">
      <c r="A6" s="7"/>
      <c r="B6" s="22"/>
      <c r="C6" s="83"/>
      <c r="D6" s="81" t="s">
        <v>22</v>
      </c>
      <c r="E6" s="23">
        <v>821</v>
      </c>
      <c r="F6" s="24">
        <v>68995</v>
      </c>
      <c r="G6" s="25">
        <v>30</v>
      </c>
      <c r="H6" s="26">
        <v>5460</v>
      </c>
      <c r="I6" s="27">
        <v>1177</v>
      </c>
      <c r="J6" s="21">
        <v>968610</v>
      </c>
      <c r="K6" s="25">
        <v>1409</v>
      </c>
      <c r="L6" s="26">
        <v>2791082</v>
      </c>
      <c r="M6" s="27">
        <v>878</v>
      </c>
      <c r="N6" s="76">
        <v>222465</v>
      </c>
      <c r="O6" s="25">
        <v>732</v>
      </c>
      <c r="P6" s="26">
        <v>29699</v>
      </c>
      <c r="Q6" s="27">
        <v>12917</v>
      </c>
      <c r="R6" s="21">
        <v>2027972</v>
      </c>
      <c r="S6" s="25">
        <v>16716</v>
      </c>
      <c r="T6" s="26">
        <v>4977927</v>
      </c>
      <c r="U6" s="27">
        <v>4356</v>
      </c>
      <c r="V6" s="21">
        <v>2349036</v>
      </c>
      <c r="W6" s="27">
        <v>458</v>
      </c>
      <c r="X6" s="26">
        <v>88605</v>
      </c>
      <c r="Y6" s="20">
        <f t="shared" si="0"/>
        <v>39494</v>
      </c>
      <c r="Z6" s="21">
        <f t="shared" si="0"/>
        <v>13529851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1644.9</v>
      </c>
      <c r="F7" s="36">
        <v>281044</v>
      </c>
      <c r="G7" s="29">
        <v>151</v>
      </c>
      <c r="H7" s="30">
        <v>74178</v>
      </c>
      <c r="I7" s="31">
        <v>1707</v>
      </c>
      <c r="J7" s="32">
        <v>2163100</v>
      </c>
      <c r="K7" s="77">
        <v>3173</v>
      </c>
      <c r="L7" s="30">
        <v>6271223</v>
      </c>
      <c r="M7" s="23">
        <v>1347.3</v>
      </c>
      <c r="N7" s="24">
        <v>254457.25</v>
      </c>
      <c r="O7" s="33">
        <v>2882</v>
      </c>
      <c r="P7" s="34">
        <v>717358</v>
      </c>
      <c r="Q7" s="23">
        <v>30188.400000000001</v>
      </c>
      <c r="R7" s="24">
        <v>4972053</v>
      </c>
      <c r="S7" s="33">
        <v>29250.2</v>
      </c>
      <c r="T7" s="34">
        <v>2555191</v>
      </c>
      <c r="U7" s="23">
        <v>2875</v>
      </c>
      <c r="V7" s="24">
        <v>1081184.5</v>
      </c>
      <c r="W7" s="23">
        <v>1410.2</v>
      </c>
      <c r="X7" s="34">
        <v>327451</v>
      </c>
      <c r="Y7" s="31">
        <f t="shared" si="0"/>
        <v>74629</v>
      </c>
      <c r="Z7" s="24">
        <f>+X7+V7+T7+R7+P7+N7+L7+J7+H7+F7</f>
        <v>18697239.75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196</v>
      </c>
      <c r="F8" s="14">
        <v>33999.800000000003</v>
      </c>
      <c r="G8" s="15">
        <v>161.03899999999999</v>
      </c>
      <c r="H8" s="16">
        <v>100200</v>
      </c>
      <c r="I8" s="13">
        <v>350</v>
      </c>
      <c r="J8" s="14">
        <v>192879.48181818181</v>
      </c>
      <c r="K8" s="17">
        <v>0</v>
      </c>
      <c r="L8" s="18">
        <v>0</v>
      </c>
      <c r="M8" s="13">
        <v>4381</v>
      </c>
      <c r="N8" s="75">
        <v>832576</v>
      </c>
      <c r="O8" s="19">
        <v>0</v>
      </c>
      <c r="P8" s="18">
        <v>0</v>
      </c>
      <c r="Q8" s="13">
        <v>4995</v>
      </c>
      <c r="R8" s="14">
        <v>698996.2</v>
      </c>
      <c r="S8" s="19">
        <v>12693</v>
      </c>
      <c r="T8" s="18">
        <v>2312223.2000000002</v>
      </c>
      <c r="U8" s="13">
        <v>85</v>
      </c>
      <c r="V8" s="14">
        <v>6860.8139534883721</v>
      </c>
      <c r="W8" s="13">
        <v>53</v>
      </c>
      <c r="X8" s="18">
        <v>1600</v>
      </c>
      <c r="Y8" s="13">
        <f t="shared" si="0"/>
        <v>22914.039000000001</v>
      </c>
      <c r="Z8" s="14">
        <f t="shared" si="0"/>
        <v>4179335.4957716702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146</v>
      </c>
      <c r="F9" s="24">
        <v>23000</v>
      </c>
      <c r="G9" s="25">
        <v>169.08</v>
      </c>
      <c r="H9" s="26">
        <v>104000</v>
      </c>
      <c r="I9" s="27">
        <v>374</v>
      </c>
      <c r="J9" s="21">
        <v>222376.66363636364</v>
      </c>
      <c r="K9" s="25">
        <v>0</v>
      </c>
      <c r="L9" s="26">
        <v>0</v>
      </c>
      <c r="M9" s="27">
        <v>4408</v>
      </c>
      <c r="N9" s="76">
        <v>846825.2</v>
      </c>
      <c r="O9" s="25">
        <v>0</v>
      </c>
      <c r="P9" s="26">
        <v>0</v>
      </c>
      <c r="Q9" s="27">
        <v>4930</v>
      </c>
      <c r="R9" s="21">
        <v>656463.80000000005</v>
      </c>
      <c r="S9" s="25">
        <v>12764</v>
      </c>
      <c r="T9" s="26">
        <v>2316356.9</v>
      </c>
      <c r="U9" s="27">
        <v>91</v>
      </c>
      <c r="V9" s="21">
        <v>10046.651162790698</v>
      </c>
      <c r="W9" s="27">
        <v>53</v>
      </c>
      <c r="X9" s="26">
        <v>1600</v>
      </c>
      <c r="Y9" s="20">
        <f t="shared" si="0"/>
        <v>22935.08</v>
      </c>
      <c r="Z9" s="21">
        <f t="shared" si="0"/>
        <v>4180669.2147991541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391</v>
      </c>
      <c r="F10" s="36">
        <v>73231.8</v>
      </c>
      <c r="G10" s="29">
        <v>149.47100000000003</v>
      </c>
      <c r="H10" s="30">
        <v>91000</v>
      </c>
      <c r="I10" s="37">
        <v>848</v>
      </c>
      <c r="J10" s="38">
        <v>527306.60909090913</v>
      </c>
      <c r="K10" s="77">
        <v>0</v>
      </c>
      <c r="L10" s="30">
        <v>0</v>
      </c>
      <c r="M10" s="35">
        <v>7573</v>
      </c>
      <c r="N10" s="36">
        <v>1638524.4029999999</v>
      </c>
      <c r="O10" s="29">
        <v>19</v>
      </c>
      <c r="P10" s="30">
        <v>2469.5999999999985</v>
      </c>
      <c r="Q10" s="35">
        <v>12546</v>
      </c>
      <c r="R10" s="36">
        <v>1826863.4756000002</v>
      </c>
      <c r="S10" s="29">
        <v>4625</v>
      </c>
      <c r="T10" s="30">
        <v>561637.80000000005</v>
      </c>
      <c r="U10" s="35">
        <v>863.4</v>
      </c>
      <c r="V10" s="36">
        <v>85383.786046511625</v>
      </c>
      <c r="W10" s="35">
        <v>85</v>
      </c>
      <c r="X10" s="30">
        <v>1500</v>
      </c>
      <c r="Y10" s="37">
        <f t="shared" si="0"/>
        <v>27099.871000000003</v>
      </c>
      <c r="Z10" s="36">
        <f t="shared" si="0"/>
        <v>4807917.4737374205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1979</v>
      </c>
      <c r="R11" s="14">
        <v>635496.19999999995</v>
      </c>
      <c r="S11" s="19">
        <v>0</v>
      </c>
      <c r="T11" s="18">
        <v>0</v>
      </c>
      <c r="U11" s="13">
        <v>92</v>
      </c>
      <c r="V11" s="14">
        <v>17916</v>
      </c>
      <c r="W11" s="13">
        <v>0</v>
      </c>
      <c r="X11" s="18">
        <v>18</v>
      </c>
      <c r="Y11" s="13">
        <f>+W11+U11+S11+Q11+O11+M11+K11+I11+G11+E11</f>
        <v>2162</v>
      </c>
      <c r="Z11" s="14">
        <f t="shared" si="0"/>
        <v>744781.5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3</v>
      </c>
      <c r="F12" s="21">
        <v>900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1685</v>
      </c>
      <c r="R12" s="21">
        <v>528461.19999999995</v>
      </c>
      <c r="S12" s="25">
        <v>0</v>
      </c>
      <c r="T12" s="26">
        <v>0</v>
      </c>
      <c r="U12" s="27">
        <v>91</v>
      </c>
      <c r="V12" s="21">
        <v>18019</v>
      </c>
      <c r="W12" s="27">
        <v>0</v>
      </c>
      <c r="X12" s="26">
        <v>0</v>
      </c>
      <c r="Y12" s="20">
        <f t="shared" ref="Y12:Y18" si="1">+W12+U12+S12+Q12+O12+M12+K12+I12+G12+E12</f>
        <v>1870</v>
      </c>
      <c r="Z12" s="21">
        <f t="shared" si="0"/>
        <v>638731.5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15</v>
      </c>
      <c r="J13" s="38">
        <v>10710.400000000005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6698.5</v>
      </c>
      <c r="R13" s="36">
        <v>2005117.5</v>
      </c>
      <c r="S13" s="29">
        <v>0</v>
      </c>
      <c r="T13" s="30">
        <v>0</v>
      </c>
      <c r="U13" s="35">
        <v>505</v>
      </c>
      <c r="V13" s="36">
        <v>106522</v>
      </c>
      <c r="W13" s="35">
        <v>15</v>
      </c>
      <c r="X13" s="30">
        <v>32999</v>
      </c>
      <c r="Y13" s="37">
        <f t="shared" si="1"/>
        <v>7502.5</v>
      </c>
      <c r="Z13" s="36">
        <f t="shared" si="0"/>
        <v>2385848.9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622</v>
      </c>
      <c r="N14" s="75">
        <v>145972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622</v>
      </c>
      <c r="Z14" s="14">
        <f t="shared" si="0"/>
        <v>145972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1454</v>
      </c>
      <c r="N15" s="76">
        <v>128544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1454</v>
      </c>
      <c r="Z15" s="24">
        <f t="shared" si="0"/>
        <v>128544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4013</v>
      </c>
      <c r="N16" s="36">
        <v>659871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4013</v>
      </c>
      <c r="Z16" s="36">
        <f t="shared" si="0"/>
        <v>659871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754</v>
      </c>
      <c r="H17" s="18">
        <v>282119</v>
      </c>
      <c r="I17" s="13">
        <v>200</v>
      </c>
      <c r="J17" s="14">
        <v>139517</v>
      </c>
      <c r="K17" s="19">
        <v>44</v>
      </c>
      <c r="L17" s="18">
        <v>28675</v>
      </c>
      <c r="M17" s="13">
        <v>690.096</v>
      </c>
      <c r="N17" s="75">
        <v>170083</v>
      </c>
      <c r="O17" s="19">
        <v>3436</v>
      </c>
      <c r="P17" s="18">
        <v>1375564.2</v>
      </c>
      <c r="Q17" s="13">
        <v>4709</v>
      </c>
      <c r="R17" s="14">
        <v>1185910.5</v>
      </c>
      <c r="S17" s="19">
        <v>306</v>
      </c>
      <c r="T17" s="18">
        <v>74900</v>
      </c>
      <c r="U17" s="13">
        <v>15</v>
      </c>
      <c r="V17" s="14">
        <v>3300</v>
      </c>
      <c r="W17" s="13">
        <v>4311.3060000000005</v>
      </c>
      <c r="X17" s="18">
        <v>493137</v>
      </c>
      <c r="Y17" s="41">
        <f t="shared" si="1"/>
        <v>14465.402</v>
      </c>
      <c r="Z17" s="42">
        <f t="shared" si="0"/>
        <v>3753205.7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814</v>
      </c>
      <c r="H18" s="26">
        <v>316482</v>
      </c>
      <c r="I18" s="27">
        <v>202</v>
      </c>
      <c r="J18" s="21">
        <v>138731</v>
      </c>
      <c r="K18" s="25">
        <v>42</v>
      </c>
      <c r="L18" s="26">
        <v>31855</v>
      </c>
      <c r="M18" s="27">
        <v>455.09199999999998</v>
      </c>
      <c r="N18" s="21">
        <v>117153</v>
      </c>
      <c r="O18" s="25">
        <v>3437</v>
      </c>
      <c r="P18" s="26">
        <v>1376781.9</v>
      </c>
      <c r="Q18" s="27">
        <v>4642</v>
      </c>
      <c r="R18" s="21">
        <v>1184220.2999999998</v>
      </c>
      <c r="S18" s="25">
        <v>322</v>
      </c>
      <c r="T18" s="26">
        <v>77849</v>
      </c>
      <c r="U18" s="27">
        <v>5</v>
      </c>
      <c r="V18" s="21">
        <v>1100</v>
      </c>
      <c r="W18" s="27">
        <v>4463.1260000000002</v>
      </c>
      <c r="X18" s="26">
        <v>500694</v>
      </c>
      <c r="Y18" s="23">
        <f t="shared" si="1"/>
        <v>14382.218000000001</v>
      </c>
      <c r="Z18" s="24">
        <f t="shared" si="0"/>
        <v>3744866.1999999997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1077</v>
      </c>
      <c r="H19" s="34">
        <v>374443</v>
      </c>
      <c r="I19" s="23">
        <v>383</v>
      </c>
      <c r="J19" s="24">
        <v>228191</v>
      </c>
      <c r="K19" s="78">
        <v>128</v>
      </c>
      <c r="L19" s="34">
        <v>93350</v>
      </c>
      <c r="M19" s="23">
        <v>1145.068</v>
      </c>
      <c r="N19" s="24">
        <v>337578</v>
      </c>
      <c r="O19" s="33">
        <v>1699</v>
      </c>
      <c r="P19" s="34">
        <v>692180.8</v>
      </c>
      <c r="Q19" s="23">
        <v>7909</v>
      </c>
      <c r="R19" s="24">
        <v>2504136.8619999997</v>
      </c>
      <c r="S19" s="33">
        <v>115</v>
      </c>
      <c r="T19" s="34">
        <v>28656</v>
      </c>
      <c r="U19" s="23">
        <v>49</v>
      </c>
      <c r="V19" s="24">
        <v>13420</v>
      </c>
      <c r="W19" s="23">
        <v>5334.3567000000003</v>
      </c>
      <c r="X19" s="34">
        <v>731067</v>
      </c>
      <c r="Y19" s="35">
        <f>+W19+U19+S19+Q19+O19+M19+K19+I19+G19+E19</f>
        <v>17839.4247</v>
      </c>
      <c r="Z19" s="36">
        <f>+X19+V19+T19+R19+P19+N19+L19+J19+H19+F19</f>
        <v>5003022.6619999995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1200</v>
      </c>
      <c r="F20" s="14">
        <f t="shared" ref="F20:X22" si="2">F5+F8+F11+F14+F17</f>
        <v>110140.8</v>
      </c>
      <c r="G20" s="19">
        <f>G5+G8+G11+G14+G17</f>
        <v>1020.039</v>
      </c>
      <c r="H20" s="18">
        <f t="shared" si="2"/>
        <v>462779</v>
      </c>
      <c r="I20" s="13">
        <f t="shared" si="2"/>
        <v>1791</v>
      </c>
      <c r="J20" s="14">
        <f t="shared" si="2"/>
        <v>1311312.781818182</v>
      </c>
      <c r="K20" s="19">
        <f t="shared" si="2"/>
        <v>2345</v>
      </c>
      <c r="L20" s="18">
        <f t="shared" si="2"/>
        <v>4602579</v>
      </c>
      <c r="M20" s="13">
        <f t="shared" si="2"/>
        <v>6524.0959999999995</v>
      </c>
      <c r="N20" s="14">
        <f t="shared" si="2"/>
        <v>1368846</v>
      </c>
      <c r="O20" s="19">
        <f t="shared" si="2"/>
        <v>4183</v>
      </c>
      <c r="P20" s="18">
        <f t="shared" si="2"/>
        <v>1409910.2</v>
      </c>
      <c r="Q20" s="13">
        <f t="shared" si="2"/>
        <v>24014</v>
      </c>
      <c r="R20" s="14">
        <f t="shared" si="2"/>
        <v>4466392.9000000004</v>
      </c>
      <c r="S20" s="19">
        <f t="shared" si="2"/>
        <v>29915</v>
      </c>
      <c r="T20" s="18">
        <f t="shared" si="2"/>
        <v>7356070.2000000002</v>
      </c>
      <c r="U20" s="13">
        <f t="shared" si="2"/>
        <v>3670</v>
      </c>
      <c r="V20" s="14">
        <f t="shared" si="2"/>
        <v>1541517.8139534884</v>
      </c>
      <c r="W20" s="13">
        <f t="shared" si="2"/>
        <v>4680.3060000000005</v>
      </c>
      <c r="X20" s="18">
        <f t="shared" si="2"/>
        <v>553479</v>
      </c>
      <c r="Y20" s="31">
        <f t="shared" ref="Y20:Z21" si="3">+Y17+Y14+Y11+Y8+Y5</f>
        <v>79342.441000000006</v>
      </c>
      <c r="Z20" s="32">
        <f t="shared" si="3"/>
        <v>23183027.695771672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970</v>
      </c>
      <c r="F21" s="21">
        <f t="shared" si="4"/>
        <v>92895</v>
      </c>
      <c r="G21" s="25">
        <f t="shared" si="4"/>
        <v>1088.08</v>
      </c>
      <c r="H21" s="26">
        <f t="shared" si="4"/>
        <v>500942</v>
      </c>
      <c r="I21" s="27">
        <f t="shared" si="4"/>
        <v>1754</v>
      </c>
      <c r="J21" s="21">
        <f t="shared" si="4"/>
        <v>1331068.9636363636</v>
      </c>
      <c r="K21" s="25">
        <f t="shared" si="4"/>
        <v>1451</v>
      </c>
      <c r="L21" s="26">
        <f t="shared" si="4"/>
        <v>2822937</v>
      </c>
      <c r="M21" s="27">
        <f t="shared" si="4"/>
        <v>7210.0919999999996</v>
      </c>
      <c r="N21" s="21">
        <f t="shared" si="4"/>
        <v>1329987.2</v>
      </c>
      <c r="O21" s="25">
        <f t="shared" si="4"/>
        <v>4169</v>
      </c>
      <c r="P21" s="26">
        <f t="shared" si="4"/>
        <v>1406480.9</v>
      </c>
      <c r="Q21" s="27">
        <f t="shared" si="4"/>
        <v>24174</v>
      </c>
      <c r="R21" s="21">
        <f t="shared" si="4"/>
        <v>4397117.3</v>
      </c>
      <c r="S21" s="25">
        <f t="shared" si="4"/>
        <v>29802</v>
      </c>
      <c r="T21" s="26">
        <f t="shared" si="4"/>
        <v>7372132.9000000004</v>
      </c>
      <c r="U21" s="27">
        <f t="shared" si="2"/>
        <v>4543</v>
      </c>
      <c r="V21" s="21">
        <f t="shared" si="2"/>
        <v>2378201.6511627906</v>
      </c>
      <c r="W21" s="27">
        <f t="shared" si="2"/>
        <v>4974.1260000000002</v>
      </c>
      <c r="X21" s="26">
        <f t="shared" si="2"/>
        <v>590899</v>
      </c>
      <c r="Y21" s="23">
        <f t="shared" si="3"/>
        <v>80135.29800000001</v>
      </c>
      <c r="Z21" s="24">
        <f t="shared" si="3"/>
        <v>22222661.914799154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2090.9</v>
      </c>
      <c r="F22" s="24">
        <f>F7+F10+F13+F16+F19</f>
        <v>370775.8</v>
      </c>
      <c r="G22" s="33">
        <f t="shared" si="2"/>
        <v>1572.471</v>
      </c>
      <c r="H22" s="34">
        <f t="shared" si="2"/>
        <v>734621</v>
      </c>
      <c r="I22" s="23">
        <f t="shared" si="2"/>
        <v>2953</v>
      </c>
      <c r="J22" s="24">
        <f t="shared" si="2"/>
        <v>2929308.0090909093</v>
      </c>
      <c r="K22" s="33">
        <f t="shared" si="2"/>
        <v>3301</v>
      </c>
      <c r="L22" s="34">
        <f t="shared" si="2"/>
        <v>6364573</v>
      </c>
      <c r="M22" s="23">
        <f t="shared" si="2"/>
        <v>14097.367999999999</v>
      </c>
      <c r="N22" s="24">
        <f t="shared" si="2"/>
        <v>2909430.6529999999</v>
      </c>
      <c r="O22" s="33">
        <f t="shared" si="2"/>
        <v>4600</v>
      </c>
      <c r="P22" s="34">
        <f t="shared" si="2"/>
        <v>1412008.4</v>
      </c>
      <c r="Q22" s="23">
        <f t="shared" si="2"/>
        <v>57341.9</v>
      </c>
      <c r="R22" s="24">
        <f t="shared" si="2"/>
        <v>11308170.8376</v>
      </c>
      <c r="S22" s="33">
        <f t="shared" si="2"/>
        <v>33990.199999999997</v>
      </c>
      <c r="T22" s="34">
        <f t="shared" si="2"/>
        <v>3145484.8</v>
      </c>
      <c r="U22" s="23">
        <f t="shared" si="2"/>
        <v>4292.3999999999996</v>
      </c>
      <c r="V22" s="24">
        <f t="shared" si="2"/>
        <v>1286510.2860465117</v>
      </c>
      <c r="W22" s="23">
        <f t="shared" si="2"/>
        <v>6844.5567000000001</v>
      </c>
      <c r="X22" s="34">
        <f t="shared" si="2"/>
        <v>1093017</v>
      </c>
      <c r="Y22" s="23">
        <f>+Y19+Y16+Y13+Y10+Y7</f>
        <v>131083.79570000002</v>
      </c>
      <c r="Z22" s="24">
        <f>+Z19+Z16+Z13+Z10+Z7</f>
        <v>31553899.785737418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54.911685814059418</v>
      </c>
      <c r="F23" s="178"/>
      <c r="G23" s="177">
        <f>(G20+G21)/(G22+G41)*100</f>
        <v>65.612516468341084</v>
      </c>
      <c r="H23" s="178"/>
      <c r="I23" s="177">
        <f>(I20+I21)/(I22+I41)*100</f>
        <v>60.402112796047028</v>
      </c>
      <c r="J23" s="178"/>
      <c r="K23" s="177">
        <f>(K20+K21)/(K22+K41)*100</f>
        <v>66.503153468815697</v>
      </c>
      <c r="L23" s="178"/>
      <c r="M23" s="177">
        <f>(M20+M21)/(M22+M41)*100</f>
        <v>47.554847294036726</v>
      </c>
      <c r="N23" s="178"/>
      <c r="O23" s="177">
        <f>(O20+O21)/(O22+O41)*100</f>
        <v>90.920966688438938</v>
      </c>
      <c r="P23" s="178"/>
      <c r="Q23" s="177">
        <f>(Q20+Q21)/(Q22+Q41)*100</f>
        <v>41.959600779493542</v>
      </c>
      <c r="R23" s="178"/>
      <c r="S23" s="177">
        <f>(S20+S21)/(S22+S41)*100</f>
        <v>87.99069951110549</v>
      </c>
      <c r="T23" s="178"/>
      <c r="U23" s="177">
        <f>(U20+U21)/(U22+U41)*100</f>
        <v>86.838376789528226</v>
      </c>
      <c r="V23" s="178"/>
      <c r="W23" s="177">
        <f>(W20+W21)/(W22+W41)*100</f>
        <v>69.044396649990475</v>
      </c>
      <c r="X23" s="178"/>
      <c r="Y23" s="177">
        <f>(Y20+Y21)/(Y22+Y41)*100</f>
        <v>60.647044059421376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177328.32751446744</v>
      </c>
      <c r="F24" s="180"/>
      <c r="G24" s="181">
        <f>H22/G22*1000</f>
        <v>467176.18321736931</v>
      </c>
      <c r="H24" s="182"/>
      <c r="I24" s="183">
        <f>J22/I22*1000</f>
        <v>991976.97564880096</v>
      </c>
      <c r="J24" s="184"/>
      <c r="K24" s="181">
        <f>L22/K22*1000</f>
        <v>1928074.2199333536</v>
      </c>
      <c r="L24" s="182"/>
      <c r="M24" s="183">
        <f>N22/M22*1000</f>
        <v>206381.12398002238</v>
      </c>
      <c r="N24" s="184"/>
      <c r="O24" s="181">
        <f>P22/O22*1000</f>
        <v>306958.34782608692</v>
      </c>
      <c r="P24" s="182"/>
      <c r="Q24" s="183">
        <f>R22/Q22*1000</f>
        <v>197206.07160906773</v>
      </c>
      <c r="R24" s="184"/>
      <c r="S24" s="181">
        <f>T22/S22*1000</f>
        <v>92540.932386393732</v>
      </c>
      <c r="T24" s="182"/>
      <c r="U24" s="183">
        <f>V22/U22*1000</f>
        <v>299718.17306087783</v>
      </c>
      <c r="V24" s="184"/>
      <c r="W24" s="181">
        <f>X22/W22*1000</f>
        <v>159691.42311290954</v>
      </c>
      <c r="X24" s="182"/>
      <c r="Y24" s="183">
        <f>Z22/Y22*1000</f>
        <v>240715.48750352074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1.5950865542414254</v>
      </c>
      <c r="F25" s="49"/>
      <c r="G25" s="50">
        <f>G22/Y22*100</f>
        <v>1.1995922086348312</v>
      </c>
      <c r="H25" s="51"/>
      <c r="I25" s="48">
        <f>I22/Y22*100</f>
        <v>2.2527574703117939</v>
      </c>
      <c r="J25" s="49"/>
      <c r="K25" s="50">
        <f>K22/Y22*100</f>
        <v>2.5182365084657059</v>
      </c>
      <c r="L25" s="51"/>
      <c r="M25" s="48">
        <f>M22/Y22*100</f>
        <v>10.754470394085482</v>
      </c>
      <c r="N25" s="49"/>
      <c r="O25" s="50">
        <f>O22/Y22*100</f>
        <v>3.5092056767471216</v>
      </c>
      <c r="P25" s="51"/>
      <c r="Q25" s="48">
        <f>Q22/Y22*100</f>
        <v>43.744461085970819</v>
      </c>
      <c r="R25" s="49"/>
      <c r="S25" s="50">
        <f>S22/Y22*100</f>
        <v>25.930131042123918</v>
      </c>
      <c r="T25" s="51"/>
      <c r="U25" s="48">
        <f>U22/Y22*100</f>
        <v>3.2745466188846399</v>
      </c>
      <c r="V25" s="49"/>
      <c r="W25" s="50">
        <f>W22/Y22*100</f>
        <v>5.2215124405342488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31">
        <f>+'(令和5年11月)'!E20</f>
        <v>1101</v>
      </c>
      <c r="F27" s="128">
        <f>+'(令和5年11月)'!F20</f>
        <v>117230</v>
      </c>
      <c r="G27" s="129">
        <f>+'(令和5年11月)'!G20</f>
        <v>1010.5309999999999</v>
      </c>
      <c r="H27" s="130">
        <f>+'(令和5年11月)'!H20</f>
        <v>379790</v>
      </c>
      <c r="I27" s="131">
        <f>+'(令和5年11月)'!I20</f>
        <v>2007</v>
      </c>
      <c r="J27" s="128">
        <f>+'(令和5年11月)'!J20</f>
        <v>1842962.7272727273</v>
      </c>
      <c r="K27" s="129">
        <f>+'(令和5年11月)'!K20</f>
        <v>2110</v>
      </c>
      <c r="L27" s="130">
        <f>+'(令和5年11月)'!L20</f>
        <v>4070818</v>
      </c>
      <c r="M27" s="131">
        <f>+'(令和5年11月)'!M20</f>
        <v>6032.1440000000002</v>
      </c>
      <c r="N27" s="128">
        <f>+'(令和5年11月)'!N20</f>
        <v>1354166</v>
      </c>
      <c r="O27" s="129">
        <f>+'(令和5年11月)'!O20</f>
        <v>4475</v>
      </c>
      <c r="P27" s="130">
        <f>+'(令和5年11月)'!P20</f>
        <v>1492188</v>
      </c>
      <c r="Q27" s="131">
        <f>+'(令和5年11月)'!Q20</f>
        <v>27311</v>
      </c>
      <c r="R27" s="128">
        <f>+'(令和5年11月)'!R20</f>
        <v>5174366.2</v>
      </c>
      <c r="S27" s="129">
        <f>+'(令和5年11月)'!S20</f>
        <v>49685</v>
      </c>
      <c r="T27" s="130">
        <f>+'(令和5年11月)'!T20</f>
        <v>8170655</v>
      </c>
      <c r="U27" s="131">
        <f>+'(令和5年11月)'!U20</f>
        <v>3901</v>
      </c>
      <c r="V27" s="128">
        <f>+'(令和5年11月)'!V20</f>
        <v>1399752.6511627906</v>
      </c>
      <c r="W27" s="131">
        <f>+'(令和5年11月)'!W20</f>
        <v>6646.7659999999996</v>
      </c>
      <c r="X27" s="130">
        <f>+'(令和5年11月)'!X20</f>
        <v>1410098</v>
      </c>
      <c r="Y27" s="131">
        <f>+'(令和5年11月)'!Y20</f>
        <v>104279.44100000001</v>
      </c>
      <c r="Z27" s="128">
        <f>+'(令和5年11月)'!Z20</f>
        <v>25412026.578435518</v>
      </c>
    </row>
    <row r="28" spans="1:28" ht="18.95" customHeight="1" x14ac:dyDescent="0.15">
      <c r="A28" s="22"/>
      <c r="B28" s="190"/>
      <c r="C28" s="7"/>
      <c r="D28" s="55" t="s">
        <v>22</v>
      </c>
      <c r="E28" s="154">
        <f>+'(令和5年11月)'!E21</f>
        <v>1315</v>
      </c>
      <c r="F28" s="135">
        <f>+'(令和5年11月)'!F21</f>
        <v>155477</v>
      </c>
      <c r="G28" s="136">
        <f>+'(令和5年11月)'!G21</f>
        <v>1074.5619999999999</v>
      </c>
      <c r="H28" s="137">
        <f>+'(令和5年11月)'!H21</f>
        <v>402637</v>
      </c>
      <c r="I28" s="134">
        <f>+'(令和5年11月)'!I21</f>
        <v>1933</v>
      </c>
      <c r="J28" s="135">
        <f>+'(令和5年11月)'!J21</f>
        <v>1555366.2090909092</v>
      </c>
      <c r="K28" s="136">
        <f>+'(令和5年11月)'!K21</f>
        <v>2076</v>
      </c>
      <c r="L28" s="137">
        <f>+'(令和5年11月)'!L21</f>
        <v>3995207</v>
      </c>
      <c r="M28" s="134">
        <f>+'(令和5年11月)'!M21</f>
        <v>9096.1119999999992</v>
      </c>
      <c r="N28" s="135">
        <f>+'(令和5年11月)'!N21</f>
        <v>1950311</v>
      </c>
      <c r="O28" s="136">
        <f>+'(令和5年11月)'!O21</f>
        <v>4368</v>
      </c>
      <c r="P28" s="137">
        <f>+'(令和5年11月)'!P21</f>
        <v>1509272</v>
      </c>
      <c r="Q28" s="134">
        <f>+'(令和5年11月)'!Q21</f>
        <v>28514</v>
      </c>
      <c r="R28" s="135">
        <f>+'(令和5年11月)'!R21</f>
        <v>5423740</v>
      </c>
      <c r="S28" s="136">
        <f>+'(令和5年11月)'!S21</f>
        <v>47000</v>
      </c>
      <c r="T28" s="137">
        <f>+'(令和5年11月)'!T21</f>
        <v>7680471</v>
      </c>
      <c r="U28" s="134">
        <f>+'(令和5年11月)'!U21</f>
        <v>4716</v>
      </c>
      <c r="V28" s="135">
        <f>+'(令和5年11月)'!V21</f>
        <v>2090991</v>
      </c>
      <c r="W28" s="134">
        <f>+'(令和5年11月)'!W21</f>
        <v>6532.4459999999999</v>
      </c>
      <c r="X28" s="137">
        <f>+'(令和5年11月)'!X21</f>
        <v>1402471</v>
      </c>
      <c r="Y28" s="138">
        <f>+'(令和5年11月)'!Y21</f>
        <v>106625.12</v>
      </c>
      <c r="Z28" s="139">
        <f>+'(令和5年11月)'!Z21</f>
        <v>26165943.209090911</v>
      </c>
    </row>
    <row r="29" spans="1:28" ht="18.95" customHeight="1" thickBot="1" x14ac:dyDescent="0.2">
      <c r="A29" s="22"/>
      <c r="B29" s="190"/>
      <c r="C29" s="7"/>
      <c r="D29" s="55" t="s">
        <v>24</v>
      </c>
      <c r="E29" s="138">
        <f>+'(令和5年11月)'!E22</f>
        <v>2149.9080000000004</v>
      </c>
      <c r="F29" s="139">
        <f>+'(令和5年11月)'!F22</f>
        <v>427836</v>
      </c>
      <c r="G29" s="140">
        <f>+'(令和5年11月)'!G22</f>
        <v>1657.999</v>
      </c>
      <c r="H29" s="141">
        <f>+'(令和5年11月)'!H22</f>
        <v>728829</v>
      </c>
      <c r="I29" s="138">
        <f>+'(令和5年11月)'!I22</f>
        <v>3198</v>
      </c>
      <c r="J29" s="139">
        <f>+'(令和5年11月)'!J22</f>
        <v>2713290.3363636364</v>
      </c>
      <c r="K29" s="140">
        <f>+'(令和5年11月)'!K22</f>
        <v>6036</v>
      </c>
      <c r="L29" s="141">
        <f>+'(令和5年11月)'!L22</f>
        <v>2002046</v>
      </c>
      <c r="M29" s="138">
        <f>+'(令和5年11月)'!M22</f>
        <v>13801.942000000001</v>
      </c>
      <c r="N29" s="139">
        <f>+'(令和5年11月)'!N22</f>
        <v>3135644.25</v>
      </c>
      <c r="O29" s="140">
        <f>+'(令和5年11月)'!O22</f>
        <v>4936</v>
      </c>
      <c r="P29" s="141">
        <f>+'(令和5年11月)'!P22</f>
        <v>1482213</v>
      </c>
      <c r="Q29" s="138">
        <f>+'(令和5年11月)'!Q22</f>
        <v>59904.9</v>
      </c>
      <c r="R29" s="139">
        <f>+'(令和5年11月)'!R22</f>
        <v>10904064.9</v>
      </c>
      <c r="S29" s="140">
        <f>+'(令和5年11月)'!S22</f>
        <v>41030.199999999997</v>
      </c>
      <c r="T29" s="141">
        <f>+'(令和5年11月)'!T22</f>
        <v>4361591</v>
      </c>
      <c r="U29" s="138">
        <f>+'(令和5年11月)'!U22</f>
        <v>3964.5</v>
      </c>
      <c r="V29" s="139">
        <f>+'(令和5年11月)'!V22</f>
        <v>1132793.7790697673</v>
      </c>
      <c r="W29" s="138">
        <f>+'(令和5年11月)'!W22</f>
        <v>7912.2367000000004</v>
      </c>
      <c r="X29" s="141">
        <f>+'(令和5年11月)'!X22</f>
        <v>1857122</v>
      </c>
      <c r="Y29" s="138">
        <f>+'(令和5年11月)'!Y22</f>
        <v>144591.6857</v>
      </c>
      <c r="Z29" s="139">
        <f>+'(令和5年11月)'!Z22</f>
        <v>28745430.265433405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185">
        <f>+'(令和5年11月)'!E23</f>
        <v>53.524556605763273</v>
      </c>
      <c r="F30" s="186">
        <f>+'(令和5年1月)'!F23</f>
        <v>0</v>
      </c>
      <c r="G30" s="185">
        <f>+'(令和5年11月)'!G23</f>
        <v>61.688612730837512</v>
      </c>
      <c r="H30" s="186">
        <f>+'(令和5年1月)'!H23</f>
        <v>0</v>
      </c>
      <c r="I30" s="185">
        <f>+'(令和5年11月)'!I23</f>
        <v>62.322049984182229</v>
      </c>
      <c r="J30" s="186">
        <f>+'(令和5年1月)'!J23</f>
        <v>0</v>
      </c>
      <c r="K30" s="185">
        <f>+'(令和5年11月)'!K23</f>
        <v>34.773218142548593</v>
      </c>
      <c r="L30" s="186">
        <f>+'(令和5年1月)'!L23</f>
        <v>0</v>
      </c>
      <c r="M30" s="185">
        <f>+'(令和5年11月)'!M23</f>
        <v>49.329362878104405</v>
      </c>
      <c r="N30" s="186">
        <f>+'(令和5年1月)'!N23</f>
        <v>0</v>
      </c>
      <c r="O30" s="185">
        <f>+'(令和5年11月)'!O23</f>
        <v>90.558115719406047</v>
      </c>
      <c r="P30" s="186">
        <f>+'(令和5年1月)'!P23</f>
        <v>0</v>
      </c>
      <c r="Q30" s="185">
        <f>+'(令和5年11月)'!Q23</f>
        <v>46.131483611650999</v>
      </c>
      <c r="R30" s="186">
        <f>+'(令和5年1月)'!R23</f>
        <v>0</v>
      </c>
      <c r="S30" s="185">
        <f>+'(令和5年11月)'!S23</f>
        <v>121.8072601838857</v>
      </c>
      <c r="T30" s="186">
        <f>+'(令和5年1月)'!T23</f>
        <v>0</v>
      </c>
      <c r="U30" s="185">
        <f>+'(令和5年11月)'!U23</f>
        <v>98.547575480329357</v>
      </c>
      <c r="V30" s="186">
        <f>+'(令和5年1月)'!V23</f>
        <v>0</v>
      </c>
      <c r="W30" s="185">
        <f>+'(令和5年11月)'!W23</f>
        <v>83.889772839519182</v>
      </c>
      <c r="X30" s="186">
        <f>+'(令和5年1月)'!X23</f>
        <v>0</v>
      </c>
      <c r="Y30" s="185">
        <f>+'(令和5年11月)'!Y23</f>
        <v>72.344269193969836</v>
      </c>
      <c r="Z30" s="186">
        <f>+'(令和5年1月)'!Z23</f>
        <v>0</v>
      </c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99</v>
      </c>
      <c r="F31" s="91">
        <f t="shared" ref="F31:Z33" si="5">F20-F27</f>
        <v>-7089.1999999999971</v>
      </c>
      <c r="G31" s="92">
        <f t="shared" si="5"/>
        <v>9.5080000000000382</v>
      </c>
      <c r="H31" s="93">
        <f t="shared" si="5"/>
        <v>82989</v>
      </c>
      <c r="I31" s="90">
        <f t="shared" si="5"/>
        <v>-216</v>
      </c>
      <c r="J31" s="91">
        <f t="shared" si="5"/>
        <v>-531649.94545454532</v>
      </c>
      <c r="K31" s="92">
        <f t="shared" si="5"/>
        <v>235</v>
      </c>
      <c r="L31" s="93">
        <f t="shared" si="5"/>
        <v>531761</v>
      </c>
      <c r="M31" s="90">
        <f t="shared" si="5"/>
        <v>491.95199999999932</v>
      </c>
      <c r="N31" s="91">
        <f t="shared" si="5"/>
        <v>14680</v>
      </c>
      <c r="O31" s="92">
        <f t="shared" si="5"/>
        <v>-292</v>
      </c>
      <c r="P31" s="93">
        <f t="shared" si="5"/>
        <v>-82277.800000000047</v>
      </c>
      <c r="Q31" s="90">
        <f t="shared" si="5"/>
        <v>-3297</v>
      </c>
      <c r="R31" s="91">
        <f t="shared" si="5"/>
        <v>-707973.29999999981</v>
      </c>
      <c r="S31" s="92">
        <f t="shared" si="5"/>
        <v>-19770</v>
      </c>
      <c r="T31" s="93">
        <f t="shared" si="5"/>
        <v>-814584.79999999981</v>
      </c>
      <c r="U31" s="90">
        <f t="shared" si="5"/>
        <v>-231</v>
      </c>
      <c r="V31" s="91">
        <f t="shared" si="5"/>
        <v>141765.16279069777</v>
      </c>
      <c r="W31" s="92">
        <f t="shared" si="5"/>
        <v>-1966.4599999999991</v>
      </c>
      <c r="X31" s="93">
        <f t="shared" si="5"/>
        <v>-856619</v>
      </c>
      <c r="Y31" s="90">
        <f t="shared" si="5"/>
        <v>-24937</v>
      </c>
      <c r="Z31" s="91">
        <f t="shared" si="5"/>
        <v>-2228998.882663846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-345</v>
      </c>
      <c r="F32" s="95">
        <f t="shared" si="6"/>
        <v>-62582</v>
      </c>
      <c r="G32" s="96">
        <f t="shared" si="6"/>
        <v>13.518000000000029</v>
      </c>
      <c r="H32" s="97">
        <f t="shared" si="6"/>
        <v>98305</v>
      </c>
      <c r="I32" s="94">
        <f t="shared" si="6"/>
        <v>-179</v>
      </c>
      <c r="J32" s="95">
        <f t="shared" si="6"/>
        <v>-224297.2454545456</v>
      </c>
      <c r="K32" s="96">
        <f t="shared" si="6"/>
        <v>-625</v>
      </c>
      <c r="L32" s="97">
        <f t="shared" si="6"/>
        <v>-1172270</v>
      </c>
      <c r="M32" s="94">
        <f t="shared" si="6"/>
        <v>-1886.0199999999995</v>
      </c>
      <c r="N32" s="95">
        <f t="shared" si="6"/>
        <v>-620323.80000000005</v>
      </c>
      <c r="O32" s="96">
        <f t="shared" si="6"/>
        <v>-199</v>
      </c>
      <c r="P32" s="97">
        <f t="shared" si="6"/>
        <v>-102791.10000000009</v>
      </c>
      <c r="Q32" s="94">
        <f t="shared" si="6"/>
        <v>-4340</v>
      </c>
      <c r="R32" s="95">
        <f t="shared" si="6"/>
        <v>-1026622.7000000002</v>
      </c>
      <c r="S32" s="96">
        <f t="shared" si="6"/>
        <v>-17198</v>
      </c>
      <c r="T32" s="97">
        <f t="shared" si="6"/>
        <v>-308338.09999999963</v>
      </c>
      <c r="U32" s="94">
        <f t="shared" si="5"/>
        <v>-173</v>
      </c>
      <c r="V32" s="95">
        <f t="shared" si="5"/>
        <v>287210.6511627906</v>
      </c>
      <c r="W32" s="96">
        <f t="shared" si="5"/>
        <v>-1558.3199999999997</v>
      </c>
      <c r="X32" s="97">
        <f t="shared" si="5"/>
        <v>-811572</v>
      </c>
      <c r="Y32" s="94">
        <f t="shared" si="5"/>
        <v>-26489.821999999986</v>
      </c>
      <c r="Z32" s="95">
        <f t="shared" si="5"/>
        <v>-3943281.294291757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-59.008000000000266</v>
      </c>
      <c r="F33" s="95">
        <f t="shared" si="5"/>
        <v>-57060.200000000012</v>
      </c>
      <c r="G33" s="96">
        <f t="shared" si="5"/>
        <v>-85.52800000000002</v>
      </c>
      <c r="H33" s="97">
        <f t="shared" si="5"/>
        <v>5792</v>
      </c>
      <c r="I33" s="94">
        <f t="shared" si="5"/>
        <v>-245</v>
      </c>
      <c r="J33" s="95">
        <f t="shared" si="5"/>
        <v>216017.67272727285</v>
      </c>
      <c r="K33" s="96">
        <f t="shared" si="5"/>
        <v>-2735</v>
      </c>
      <c r="L33" s="97">
        <f t="shared" si="5"/>
        <v>4362527</v>
      </c>
      <c r="M33" s="94">
        <f t="shared" si="5"/>
        <v>295.42599999999766</v>
      </c>
      <c r="N33" s="95">
        <f t="shared" si="5"/>
        <v>-226213.59700000007</v>
      </c>
      <c r="O33" s="96">
        <f t="shared" si="5"/>
        <v>-336</v>
      </c>
      <c r="P33" s="97">
        <f t="shared" si="5"/>
        <v>-70204.600000000093</v>
      </c>
      <c r="Q33" s="94">
        <f t="shared" si="5"/>
        <v>-2563</v>
      </c>
      <c r="R33" s="95">
        <f t="shared" si="5"/>
        <v>404105.93759999983</v>
      </c>
      <c r="S33" s="96">
        <f t="shared" si="5"/>
        <v>-7040</v>
      </c>
      <c r="T33" s="97">
        <f t="shared" si="5"/>
        <v>-1216106.2000000002</v>
      </c>
      <c r="U33" s="94">
        <f t="shared" si="5"/>
        <v>327.89999999999964</v>
      </c>
      <c r="V33" s="95">
        <f t="shared" si="5"/>
        <v>153716.50697674439</v>
      </c>
      <c r="W33" s="96">
        <f t="shared" si="5"/>
        <v>-1067.6800000000003</v>
      </c>
      <c r="X33" s="97">
        <f t="shared" si="5"/>
        <v>-764105</v>
      </c>
      <c r="Y33" s="94">
        <f t="shared" si="5"/>
        <v>-13507.889999999985</v>
      </c>
      <c r="Z33" s="95">
        <f t="shared" si="5"/>
        <v>2808469.520304013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1.3871292082961446</v>
      </c>
      <c r="F34" s="188"/>
      <c r="G34" s="187">
        <f t="shared" ref="G34" si="7">+G23-G30</f>
        <v>3.9239037375035721</v>
      </c>
      <c r="H34" s="188"/>
      <c r="I34" s="187">
        <f t="shared" ref="I34" si="8">+I23-I30</f>
        <v>-1.9199371881352008</v>
      </c>
      <c r="J34" s="188"/>
      <c r="K34" s="187">
        <f t="shared" ref="K34" si="9">+K23-K30</f>
        <v>31.729935326267103</v>
      </c>
      <c r="L34" s="188"/>
      <c r="M34" s="187">
        <f t="shared" ref="M34" si="10">+M23-M30</f>
        <v>-1.7745155840676787</v>
      </c>
      <c r="N34" s="188"/>
      <c r="O34" s="187">
        <f t="shared" ref="O34" si="11">+O23-O30</f>
        <v>0.36285096903289116</v>
      </c>
      <c r="P34" s="188"/>
      <c r="Q34" s="187">
        <f t="shared" ref="Q34" si="12">+Q23-Q30</f>
        <v>-4.1718828321574577</v>
      </c>
      <c r="R34" s="188"/>
      <c r="S34" s="187">
        <f t="shared" ref="S34" si="13">+S23-S30</f>
        <v>-33.816560672780213</v>
      </c>
      <c r="T34" s="188"/>
      <c r="U34" s="187">
        <f t="shared" ref="U34" si="14">+U23-U30</f>
        <v>-11.709198690801131</v>
      </c>
      <c r="V34" s="188"/>
      <c r="W34" s="187">
        <f t="shared" ref="W34" si="15">+W23-W30</f>
        <v>-14.845376189528707</v>
      </c>
      <c r="X34" s="188"/>
      <c r="Y34" s="187">
        <f t="shared" ref="Y34" si="16">+Y23-Y30</f>
        <v>-11.697225134548461</v>
      </c>
      <c r="Z34" s="188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108.99182561307903</v>
      </c>
      <c r="F35" s="60">
        <f t="shared" si="17"/>
        <v>93.952742472063463</v>
      </c>
      <c r="G35" s="61">
        <f t="shared" si="17"/>
        <v>100.94089147190932</v>
      </c>
      <c r="H35" s="62">
        <f t="shared" si="17"/>
        <v>121.85128623713103</v>
      </c>
      <c r="I35" s="59">
        <f t="shared" si="17"/>
        <v>89.237668161434982</v>
      </c>
      <c r="J35" s="60">
        <f t="shared" si="17"/>
        <v>71.152430942469607</v>
      </c>
      <c r="K35" s="61">
        <f t="shared" si="17"/>
        <v>111.13744075829383</v>
      </c>
      <c r="L35" s="62">
        <f t="shared" si="17"/>
        <v>113.0627554462027</v>
      </c>
      <c r="M35" s="59">
        <f t="shared" si="17"/>
        <v>108.1555082239416</v>
      </c>
      <c r="N35" s="60">
        <f t="shared" si="17"/>
        <v>101.08406207215364</v>
      </c>
      <c r="O35" s="61">
        <f t="shared" si="17"/>
        <v>93.47486033519553</v>
      </c>
      <c r="P35" s="62">
        <f t="shared" si="17"/>
        <v>94.486096926124588</v>
      </c>
      <c r="Q35" s="59">
        <f t="shared" si="17"/>
        <v>87.927941122624588</v>
      </c>
      <c r="R35" s="60">
        <f t="shared" si="17"/>
        <v>86.317680801177161</v>
      </c>
      <c r="S35" s="61">
        <f t="shared" si="17"/>
        <v>60.209318707859516</v>
      </c>
      <c r="T35" s="62">
        <f t="shared" si="17"/>
        <v>90.030361091001893</v>
      </c>
      <c r="U35" s="59">
        <f t="shared" si="17"/>
        <v>94.078441425275571</v>
      </c>
      <c r="V35" s="60">
        <f t="shared" si="17"/>
        <v>110.12787242609841</v>
      </c>
      <c r="W35" s="61">
        <f t="shared" si="17"/>
        <v>70.414785175226584</v>
      </c>
      <c r="X35" s="62">
        <f t="shared" si="17"/>
        <v>39.251101696477839</v>
      </c>
      <c r="Y35" s="59">
        <f t="shared" si="17"/>
        <v>76.086369699661134</v>
      </c>
      <c r="Z35" s="60">
        <f t="shared" si="17"/>
        <v>91.228567010254267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73.764258555133082</v>
      </c>
      <c r="F36" s="64">
        <f t="shared" si="17"/>
        <v>59.748387221261027</v>
      </c>
      <c r="G36" s="65">
        <f t="shared" si="17"/>
        <v>101.25800093433416</v>
      </c>
      <c r="H36" s="66">
        <f t="shared" si="17"/>
        <v>124.41529218626206</v>
      </c>
      <c r="I36" s="63">
        <f t="shared" si="17"/>
        <v>90.739782721158818</v>
      </c>
      <c r="J36" s="64">
        <f t="shared" si="17"/>
        <v>85.57913601674268</v>
      </c>
      <c r="K36" s="65">
        <f t="shared" si="17"/>
        <v>69.894026974951828</v>
      </c>
      <c r="L36" s="66">
        <f t="shared" si="17"/>
        <v>70.658091057609781</v>
      </c>
      <c r="M36" s="63">
        <f t="shared" si="17"/>
        <v>79.265646685089195</v>
      </c>
      <c r="N36" s="64">
        <f t="shared" si="17"/>
        <v>68.193595790620051</v>
      </c>
      <c r="O36" s="65">
        <f t="shared" si="17"/>
        <v>95.444139194139197</v>
      </c>
      <c r="P36" s="66">
        <f t="shared" si="17"/>
        <v>93.189358843203877</v>
      </c>
      <c r="Q36" s="63">
        <f t="shared" si="17"/>
        <v>84.779406607280634</v>
      </c>
      <c r="R36" s="64">
        <f t="shared" si="17"/>
        <v>81.071683008403795</v>
      </c>
      <c r="S36" s="65">
        <f t="shared" si="17"/>
        <v>63.408510638297876</v>
      </c>
      <c r="T36" s="66">
        <f t="shared" si="17"/>
        <v>95.985427195806096</v>
      </c>
      <c r="U36" s="63">
        <f t="shared" si="17"/>
        <v>96.331636980491936</v>
      </c>
      <c r="V36" s="64">
        <f t="shared" si="17"/>
        <v>113.7356234992303</v>
      </c>
      <c r="W36" s="65">
        <f t="shared" si="17"/>
        <v>76.144923356427284</v>
      </c>
      <c r="X36" s="66">
        <f t="shared" si="17"/>
        <v>42.132707200362788</v>
      </c>
      <c r="Y36" s="63">
        <f t="shared" si="17"/>
        <v>75.156115181863342</v>
      </c>
      <c r="Z36" s="64">
        <f t="shared" si="17"/>
        <v>84.929718517000637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97.25532441388188</v>
      </c>
      <c r="F37" s="68">
        <f t="shared" si="17"/>
        <v>86.663067156574016</v>
      </c>
      <c r="G37" s="69">
        <f t="shared" si="17"/>
        <v>94.841492666762761</v>
      </c>
      <c r="H37" s="70">
        <f t="shared" si="17"/>
        <v>100.79469944253042</v>
      </c>
      <c r="I37" s="67">
        <f t="shared" si="17"/>
        <v>92.338961851156981</v>
      </c>
      <c r="J37" s="68">
        <f t="shared" si="17"/>
        <v>107.96146545145555</v>
      </c>
      <c r="K37" s="69">
        <f t="shared" si="17"/>
        <v>54.688535453943011</v>
      </c>
      <c r="L37" s="70">
        <f t="shared" si="17"/>
        <v>317.90343478621372</v>
      </c>
      <c r="M37" s="67">
        <f t="shared" si="17"/>
        <v>102.1404668995131</v>
      </c>
      <c r="N37" s="68">
        <f t="shared" si="17"/>
        <v>92.785737827242357</v>
      </c>
      <c r="O37" s="69">
        <f t="shared" si="17"/>
        <v>93.192868719611027</v>
      </c>
      <c r="P37" s="70">
        <f t="shared" si="17"/>
        <v>95.263528251337689</v>
      </c>
      <c r="Q37" s="67">
        <f t="shared" si="17"/>
        <v>95.721551993242628</v>
      </c>
      <c r="R37" s="68">
        <f t="shared" si="17"/>
        <v>103.70601185251567</v>
      </c>
      <c r="S37" s="69">
        <f t="shared" si="17"/>
        <v>82.84190669311873</v>
      </c>
      <c r="T37" s="70">
        <f t="shared" si="17"/>
        <v>72.117830397210554</v>
      </c>
      <c r="U37" s="67">
        <f t="shared" si="17"/>
        <v>108.27090427544456</v>
      </c>
      <c r="V37" s="68">
        <f t="shared" si="17"/>
        <v>113.56968142100621</v>
      </c>
      <c r="W37" s="69">
        <f t="shared" si="17"/>
        <v>86.505964868315928</v>
      </c>
      <c r="X37" s="70">
        <f t="shared" si="17"/>
        <v>58.85542253012995</v>
      </c>
      <c r="Y37" s="67">
        <f t="shared" si="17"/>
        <v>90.657906825966279</v>
      </c>
      <c r="Z37" s="68">
        <f t="shared" si="17"/>
        <v>109.77014257351792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42">
        <f>+'(令和6年10月)'!E20</f>
        <v>1187</v>
      </c>
      <c r="F39" s="143">
        <f>+'(令和6年10月)'!F20</f>
        <v>151612</v>
      </c>
      <c r="G39" s="142">
        <f>+'(令和6年10月)'!G20</f>
        <v>1185.402</v>
      </c>
      <c r="H39" s="143">
        <f>+'(令和6年10月)'!H20</f>
        <v>571115</v>
      </c>
      <c r="I39" s="142">
        <f>+'(令和6年10月)'!I20</f>
        <v>1807</v>
      </c>
      <c r="J39" s="143">
        <f>+'(令和6年10月)'!J20</f>
        <v>1554866.5454545454</v>
      </c>
      <c r="K39" s="142">
        <f>+'(令和6年10月)'!K20</f>
        <v>2150</v>
      </c>
      <c r="L39" s="143">
        <f>+'(令和6年10月)'!L20</f>
        <v>3986765</v>
      </c>
      <c r="M39" s="142">
        <f>+'(令和6年10月)'!M20</f>
        <v>10005.08</v>
      </c>
      <c r="N39" s="143">
        <f>+'(令和6年10月)'!N20</f>
        <v>1679977.4</v>
      </c>
      <c r="O39" s="142">
        <f>+'(令和6年10月)'!O20</f>
        <v>4314</v>
      </c>
      <c r="P39" s="143">
        <f>+'(令和6年10月)'!P20</f>
        <v>1377384.7</v>
      </c>
      <c r="Q39" s="142">
        <f>+'(令和6年10月)'!Q20</f>
        <v>30862</v>
      </c>
      <c r="R39" s="143">
        <f>+'(令和6年10月)'!R20</f>
        <v>6725557.9000000004</v>
      </c>
      <c r="S39" s="144">
        <f>+'(令和6年10月)'!S20</f>
        <v>44365</v>
      </c>
      <c r="T39" s="145">
        <f>+'(令和6年10月)'!T20</f>
        <v>8232229.5999999996</v>
      </c>
      <c r="U39" s="142">
        <f>+'(令和6年10月)'!U20</f>
        <v>4033.4</v>
      </c>
      <c r="V39" s="143">
        <f>+'(令和6年10月)'!V20</f>
        <v>1548282.8604651163</v>
      </c>
      <c r="W39" s="142">
        <f>+'(令和6年10月)'!W20</f>
        <v>5883.5159999999996</v>
      </c>
      <c r="X39" s="143">
        <f>+'(令和6年10月)'!X20</f>
        <v>698704</v>
      </c>
      <c r="Y39" s="146">
        <f>+'(令和6年10月)'!Y20</f>
        <v>105792.398</v>
      </c>
      <c r="Z39" s="147">
        <f>+'(令和6年10月)'!Z20</f>
        <v>26526495.005919661</v>
      </c>
    </row>
    <row r="40" spans="1:38" ht="18.95" customHeight="1" x14ac:dyDescent="0.15">
      <c r="A40" s="22"/>
      <c r="B40" s="195"/>
      <c r="C40" s="22"/>
      <c r="D40" s="82" t="s">
        <v>22</v>
      </c>
      <c r="E40" s="148">
        <f>+'(令和6年10月)'!E21</f>
        <v>1052</v>
      </c>
      <c r="F40" s="149">
        <f>+'(令和6年10月)'!F21</f>
        <v>102124</v>
      </c>
      <c r="G40" s="148">
        <f>+'(令和6年10月)'!G21</f>
        <v>1115.3579999999999</v>
      </c>
      <c r="H40" s="149">
        <f>+'(令和6年10月)'!H21</f>
        <v>539364</v>
      </c>
      <c r="I40" s="148">
        <f>+'(令和6年10月)'!I21</f>
        <v>1952</v>
      </c>
      <c r="J40" s="149">
        <f>+'(令和6年10月)'!J21</f>
        <v>1569780.5727272728</v>
      </c>
      <c r="K40" s="148">
        <f>+'(令和6年10月)'!K21</f>
        <v>1545</v>
      </c>
      <c r="L40" s="149">
        <f>+'(令和6年10月)'!L21</f>
        <v>2985109</v>
      </c>
      <c r="M40" s="148">
        <f>+'(令和6年10月)'!M21</f>
        <v>8874.0959999999995</v>
      </c>
      <c r="N40" s="149">
        <f>+'(令和6年10月)'!N21</f>
        <v>1578029.9</v>
      </c>
      <c r="O40" s="148">
        <f>+'(令和6年10月)'!O21</f>
        <v>4145</v>
      </c>
      <c r="P40" s="149">
        <f>+'(令和6年10月)'!P21</f>
        <v>1305269.8</v>
      </c>
      <c r="Q40" s="148">
        <f>+'(令和6年10月)'!Q21</f>
        <v>30996</v>
      </c>
      <c r="R40" s="149">
        <f>+'(令和6年10月)'!R21</f>
        <v>6626814.5</v>
      </c>
      <c r="S40" s="144">
        <f>+'(令和6年10月)'!S21</f>
        <v>42647</v>
      </c>
      <c r="T40" s="145">
        <f>+'(令和6年10月)'!T21</f>
        <v>8027660.2999999998</v>
      </c>
      <c r="U40" s="148">
        <f>+'(令和6年10月)'!U21</f>
        <v>4300.5</v>
      </c>
      <c r="V40" s="149">
        <f>+'(令和6年10月)'!V21</f>
        <v>1871761.4883720931</v>
      </c>
      <c r="W40" s="148">
        <f>+'(令和6年10月)'!W21</f>
        <v>5557.326</v>
      </c>
      <c r="X40" s="149">
        <f>+'(令和6年10月)'!X21</f>
        <v>617850</v>
      </c>
      <c r="Y40" s="150">
        <f>+'(令和6年10月)'!Y21</f>
        <v>102184.28</v>
      </c>
      <c r="Z40" s="151">
        <f>+'(令和6年10月)'!Z21</f>
        <v>25223763.561099365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48">
        <f>+'(令和6年10月)'!E22</f>
        <v>1860.9</v>
      </c>
      <c r="F41" s="149">
        <f>+'(令和6年10月)'!F22</f>
        <v>353530</v>
      </c>
      <c r="G41" s="148">
        <f>+'(令和6年10月)'!G22</f>
        <v>1640.5120000000002</v>
      </c>
      <c r="H41" s="149">
        <f>+'(令和6年10月)'!H22</f>
        <v>772784</v>
      </c>
      <c r="I41" s="148">
        <f>+'(令和6年10月)'!I22</f>
        <v>2916</v>
      </c>
      <c r="J41" s="149">
        <f>+'(令和6年10月)'!J22</f>
        <v>2949064.1909090909</v>
      </c>
      <c r="K41" s="148">
        <f>+'(令和6年10月)'!K22</f>
        <v>2407</v>
      </c>
      <c r="L41" s="149">
        <f>+'(令和6年10月)'!L22</f>
        <v>4584931</v>
      </c>
      <c r="M41" s="148">
        <f>+'(令和6年10月)'!M22</f>
        <v>14783.364</v>
      </c>
      <c r="N41" s="149">
        <f>+'(令和6年10月)'!N22</f>
        <v>2870571.8530000001</v>
      </c>
      <c r="O41" s="148">
        <f>+'(令和6年10月)'!O22</f>
        <v>4586</v>
      </c>
      <c r="P41" s="149">
        <f>+'(令和6年10月)'!P22</f>
        <v>1408579.1</v>
      </c>
      <c r="Q41" s="148">
        <f>+'(令和6年10月)'!Q22</f>
        <v>57501.9</v>
      </c>
      <c r="R41" s="149">
        <f>+'(令和6年10月)'!R22</f>
        <v>11238895.237600001</v>
      </c>
      <c r="S41" s="144">
        <f>+'(令和6年10月)'!S22</f>
        <v>33877.199999999997</v>
      </c>
      <c r="T41" s="145">
        <f>+'(令和6年10月)'!T22</f>
        <v>3161547.5</v>
      </c>
      <c r="U41" s="148">
        <f>+'(令和6年10月)'!U22</f>
        <v>5165.3999999999996</v>
      </c>
      <c r="V41" s="149">
        <f>+'(令和6年10月)'!V22</f>
        <v>2123194.123255814</v>
      </c>
      <c r="W41" s="148">
        <f>+'(令和6年10月)'!W22</f>
        <v>7138.3767000000007</v>
      </c>
      <c r="X41" s="149">
        <f>+'(令和6年10月)'!X22</f>
        <v>1130437</v>
      </c>
      <c r="Y41" s="150">
        <f>+'(令和6年10月)'!Y22</f>
        <v>131876.65270000001</v>
      </c>
      <c r="Z41" s="151">
        <f>+'(令和6年10月)'!Z22</f>
        <v>30593534.004764907</v>
      </c>
    </row>
    <row r="42" spans="1:38" ht="18.95" customHeight="1" thickBot="1" x14ac:dyDescent="0.2">
      <c r="A42" s="22"/>
      <c r="B42" s="195"/>
      <c r="C42" s="22"/>
      <c r="D42" s="89" t="s">
        <v>44</v>
      </c>
      <c r="E42" s="192">
        <f>+'(令和6年10月)'!E23</f>
        <v>62.423329987732792</v>
      </c>
      <c r="F42" s="193">
        <f>+'(令和5年12月)'!F23</f>
        <v>0</v>
      </c>
      <c r="G42" s="192">
        <f>+'(令和6年10月)'!G23</f>
        <v>71.652891017695524</v>
      </c>
      <c r="H42" s="193">
        <f>+'(令和5年12月)'!H23</f>
        <v>0</v>
      </c>
      <c r="I42" s="192">
        <f>+'(令和6年10月)'!I23</f>
        <v>62.891082482850926</v>
      </c>
      <c r="J42" s="193">
        <f>+'(令和5年12月)'!J23</f>
        <v>0</v>
      </c>
      <c r="K42" s="192">
        <f>+'(令和6年10月)'!K23</f>
        <v>87.788073176526495</v>
      </c>
      <c r="L42" s="193">
        <f>+'(令和5年12月)'!L23</f>
        <v>0</v>
      </c>
      <c r="M42" s="192">
        <f>+'(令和6年10月)'!M23</f>
        <v>66.39241090368516</v>
      </c>
      <c r="N42" s="193">
        <f>+'(令和5年12月)'!N23</f>
        <v>0</v>
      </c>
      <c r="O42" s="192">
        <f>+'(令和6年10月)'!O23</f>
        <v>93.957569698989232</v>
      </c>
      <c r="P42" s="193">
        <f>+'(令和5年12月)'!P23</f>
        <v>0</v>
      </c>
      <c r="Q42" s="192">
        <f>+'(令和6年10月)'!Q23</f>
        <v>53.725188426389948</v>
      </c>
      <c r="R42" s="193">
        <f>+'(令和5年12月)'!R23</f>
        <v>0</v>
      </c>
      <c r="S42" s="192">
        <f>+'(令和6年10月)'!S23</f>
        <v>131.76369396272361</v>
      </c>
      <c r="T42" s="193">
        <f>+'(令和5年12月)'!T23</f>
        <v>0</v>
      </c>
      <c r="U42" s="192">
        <f>+'(令和6年10月)'!U23</f>
        <v>78.6372771964257</v>
      </c>
      <c r="V42" s="193">
        <f>+'(令和5年12月)'!V23</f>
        <v>0</v>
      </c>
      <c r="W42" s="192">
        <f>+'(令和6年10月)'!W23</f>
        <v>82.009892159624158</v>
      </c>
      <c r="X42" s="193">
        <f>+'(令和5年12月)'!X23</f>
        <v>0</v>
      </c>
      <c r="Y42" s="192">
        <f>+'(令和6年10月)'!Y23</f>
        <v>79.946386892106702</v>
      </c>
      <c r="Z42" s="193">
        <f>+'(令和5年12月)'!Z23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13</v>
      </c>
      <c r="F43" s="93">
        <f t="shared" si="18"/>
        <v>-41471.199999999997</v>
      </c>
      <c r="G43" s="90">
        <f t="shared" si="18"/>
        <v>-165.36300000000006</v>
      </c>
      <c r="H43" s="91">
        <f t="shared" si="18"/>
        <v>-108336</v>
      </c>
      <c r="I43" s="92">
        <f t="shared" si="18"/>
        <v>-16</v>
      </c>
      <c r="J43" s="93">
        <f t="shared" si="18"/>
        <v>-243553.76363636344</v>
      </c>
      <c r="K43" s="90">
        <f t="shared" si="18"/>
        <v>195</v>
      </c>
      <c r="L43" s="91">
        <f t="shared" si="18"/>
        <v>615814</v>
      </c>
      <c r="M43" s="92">
        <f t="shared" si="18"/>
        <v>-3480.9840000000004</v>
      </c>
      <c r="N43" s="93">
        <f t="shared" si="18"/>
        <v>-311131.39999999991</v>
      </c>
      <c r="O43" s="90">
        <f t="shared" si="18"/>
        <v>-131</v>
      </c>
      <c r="P43" s="91">
        <f t="shared" si="18"/>
        <v>32525.5</v>
      </c>
      <c r="Q43" s="92">
        <f t="shared" si="18"/>
        <v>-6848</v>
      </c>
      <c r="R43" s="93">
        <f t="shared" si="18"/>
        <v>-2259165</v>
      </c>
      <c r="S43" s="90">
        <f t="shared" si="18"/>
        <v>-14450</v>
      </c>
      <c r="T43" s="91">
        <f t="shared" si="18"/>
        <v>-876159.39999999944</v>
      </c>
      <c r="U43" s="92">
        <f t="shared" si="18"/>
        <v>-363.40000000000009</v>
      </c>
      <c r="V43" s="93">
        <f t="shared" si="18"/>
        <v>-6765.0465116279665</v>
      </c>
      <c r="W43" s="90">
        <f t="shared" si="18"/>
        <v>-1203.2099999999991</v>
      </c>
      <c r="X43" s="91">
        <f t="shared" si="18"/>
        <v>-145225</v>
      </c>
      <c r="Y43" s="90">
        <f t="shared" si="18"/>
        <v>-26449.956999999995</v>
      </c>
      <c r="Z43" s="91">
        <f t="shared" si="18"/>
        <v>-3343467.3101479895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-82</v>
      </c>
      <c r="F44" s="97">
        <f t="shared" si="18"/>
        <v>-9229</v>
      </c>
      <c r="G44" s="94">
        <f t="shared" si="18"/>
        <v>-27.27800000000002</v>
      </c>
      <c r="H44" s="95">
        <f t="shared" si="18"/>
        <v>-38422</v>
      </c>
      <c r="I44" s="96">
        <f t="shared" si="18"/>
        <v>-198</v>
      </c>
      <c r="J44" s="97">
        <f t="shared" si="18"/>
        <v>-238711.60909090913</v>
      </c>
      <c r="K44" s="94">
        <f t="shared" si="18"/>
        <v>-94</v>
      </c>
      <c r="L44" s="95">
        <f t="shared" si="18"/>
        <v>-162172</v>
      </c>
      <c r="M44" s="96">
        <f t="shared" si="18"/>
        <v>-1664.0039999999999</v>
      </c>
      <c r="N44" s="97">
        <f t="shared" si="18"/>
        <v>-248042.69999999995</v>
      </c>
      <c r="O44" s="94">
        <f t="shared" si="18"/>
        <v>24</v>
      </c>
      <c r="P44" s="95">
        <f t="shared" si="18"/>
        <v>101211.09999999986</v>
      </c>
      <c r="Q44" s="96">
        <f t="shared" si="18"/>
        <v>-6822</v>
      </c>
      <c r="R44" s="97">
        <f t="shared" si="18"/>
        <v>-2229697.2000000002</v>
      </c>
      <c r="S44" s="94">
        <f t="shared" si="18"/>
        <v>-12845</v>
      </c>
      <c r="T44" s="95">
        <f t="shared" si="18"/>
        <v>-655527.39999999944</v>
      </c>
      <c r="U44" s="96">
        <f t="shared" si="18"/>
        <v>242.5</v>
      </c>
      <c r="V44" s="97">
        <f t="shared" si="18"/>
        <v>506440.16279069753</v>
      </c>
      <c r="W44" s="94">
        <f t="shared" si="18"/>
        <v>-583.19999999999982</v>
      </c>
      <c r="X44" s="95">
        <f t="shared" si="18"/>
        <v>-26951</v>
      </c>
      <c r="Y44" s="94">
        <f t="shared" si="18"/>
        <v>-22048.981999999989</v>
      </c>
      <c r="Z44" s="95">
        <f t="shared" si="18"/>
        <v>-3001101.6463002115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230</v>
      </c>
      <c r="F45" s="97">
        <f t="shared" si="18"/>
        <v>17245.799999999988</v>
      </c>
      <c r="G45" s="94">
        <f t="shared" si="18"/>
        <v>-68.041000000000167</v>
      </c>
      <c r="H45" s="95">
        <f t="shared" si="18"/>
        <v>-38163</v>
      </c>
      <c r="I45" s="96">
        <f t="shared" si="18"/>
        <v>37</v>
      </c>
      <c r="J45" s="97">
        <f t="shared" si="18"/>
        <v>-19756.181818181649</v>
      </c>
      <c r="K45" s="94">
        <f t="shared" si="18"/>
        <v>894</v>
      </c>
      <c r="L45" s="95">
        <f t="shared" si="18"/>
        <v>1779642</v>
      </c>
      <c r="M45" s="96">
        <f t="shared" si="18"/>
        <v>-685.996000000001</v>
      </c>
      <c r="N45" s="97">
        <f t="shared" si="18"/>
        <v>38858.799999999814</v>
      </c>
      <c r="O45" s="94">
        <f t="shared" si="18"/>
        <v>14</v>
      </c>
      <c r="P45" s="95">
        <f t="shared" si="18"/>
        <v>3429.2999999998137</v>
      </c>
      <c r="Q45" s="96">
        <f t="shared" si="18"/>
        <v>-160</v>
      </c>
      <c r="R45" s="97">
        <f t="shared" si="18"/>
        <v>69275.599999999627</v>
      </c>
      <c r="S45" s="94">
        <f t="shared" si="18"/>
        <v>113</v>
      </c>
      <c r="T45" s="95">
        <f t="shared" si="18"/>
        <v>-16062.700000000186</v>
      </c>
      <c r="U45" s="96">
        <f t="shared" si="18"/>
        <v>-873</v>
      </c>
      <c r="V45" s="97">
        <f t="shared" si="18"/>
        <v>-836683.83720930223</v>
      </c>
      <c r="W45" s="94">
        <f t="shared" si="18"/>
        <v>-293.82000000000062</v>
      </c>
      <c r="X45" s="95">
        <f t="shared" si="18"/>
        <v>-37420</v>
      </c>
      <c r="Y45" s="94">
        <f t="shared" si="18"/>
        <v>-792.85699999998906</v>
      </c>
      <c r="Z45" s="95">
        <f t="shared" si="18"/>
        <v>960365.78097251058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-7.5116441736733748</v>
      </c>
      <c r="F46" s="193"/>
      <c r="G46" s="192">
        <f>G23-G42</f>
        <v>-6.0403745493544392</v>
      </c>
      <c r="H46" s="193"/>
      <c r="I46" s="192">
        <f>I23-I42</f>
        <v>-2.4889696868038982</v>
      </c>
      <c r="J46" s="193"/>
      <c r="K46" s="192">
        <f>K23-K42</f>
        <v>-21.284919707710799</v>
      </c>
      <c r="L46" s="193"/>
      <c r="M46" s="192">
        <f>M23-M42</f>
        <v>-18.837563609648434</v>
      </c>
      <c r="N46" s="193"/>
      <c r="O46" s="192">
        <f t="shared" si="18"/>
        <v>-3.0366030105502944</v>
      </c>
      <c r="P46" s="193"/>
      <c r="Q46" s="192">
        <f t="shared" si="18"/>
        <v>-11.765587646896407</v>
      </c>
      <c r="R46" s="193"/>
      <c r="S46" s="192">
        <f t="shared" si="18"/>
        <v>-43.772994451618118</v>
      </c>
      <c r="T46" s="193"/>
      <c r="U46" s="192">
        <f t="shared" si="18"/>
        <v>8.2010995931025263</v>
      </c>
      <c r="V46" s="193"/>
      <c r="W46" s="192">
        <f t="shared" si="18"/>
        <v>-12.965495509633683</v>
      </c>
      <c r="X46" s="193"/>
      <c r="Y46" s="192">
        <f t="shared" si="18"/>
        <v>-19.299342832685326</v>
      </c>
      <c r="Z46" s="193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101.09519797809602</v>
      </c>
      <c r="F47" s="72">
        <f t="shared" si="19"/>
        <v>72.646492362082157</v>
      </c>
      <c r="G47" s="71">
        <f t="shared" si="19"/>
        <v>86.050048844189561</v>
      </c>
      <c r="H47" s="73">
        <f t="shared" si="19"/>
        <v>81.030790646367194</v>
      </c>
      <c r="I47" s="74">
        <f t="shared" si="19"/>
        <v>99.114554510237966</v>
      </c>
      <c r="J47" s="72">
        <f t="shared" si="19"/>
        <v>84.33603421796154</v>
      </c>
      <c r="K47" s="71">
        <f t="shared" si="19"/>
        <v>109.06976744186045</v>
      </c>
      <c r="L47" s="73">
        <f t="shared" si="19"/>
        <v>115.44645846946082</v>
      </c>
      <c r="M47" s="74">
        <f t="shared" si="19"/>
        <v>65.20783442011458</v>
      </c>
      <c r="N47" s="72">
        <f t="shared" si="19"/>
        <v>81.480024671760461</v>
      </c>
      <c r="O47" s="71">
        <f t="shared" si="19"/>
        <v>96.963375057950856</v>
      </c>
      <c r="P47" s="73">
        <f t="shared" si="19"/>
        <v>102.3613954765143</v>
      </c>
      <c r="Q47" s="74">
        <f t="shared" si="19"/>
        <v>77.810900136089685</v>
      </c>
      <c r="R47" s="72">
        <f t="shared" si="19"/>
        <v>66.409255059717793</v>
      </c>
      <c r="S47" s="71">
        <f t="shared" si="19"/>
        <v>67.429279837709913</v>
      </c>
      <c r="T47" s="73">
        <f t="shared" si="19"/>
        <v>89.356961083787084</v>
      </c>
      <c r="U47" s="74">
        <f t="shared" si="19"/>
        <v>90.990231566420391</v>
      </c>
      <c r="V47" s="72">
        <f t="shared" si="19"/>
        <v>99.563061331726189</v>
      </c>
      <c r="W47" s="71">
        <f t="shared" si="19"/>
        <v>79.54947347810392</v>
      </c>
      <c r="X47" s="73">
        <f t="shared" si="19"/>
        <v>79.215089651697994</v>
      </c>
      <c r="Y47" s="71">
        <f t="shared" si="19"/>
        <v>74.998244202763985</v>
      </c>
      <c r="Z47" s="73">
        <f t="shared" si="19"/>
        <v>87.395744106404322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92.205323193916357</v>
      </c>
      <c r="F48" s="66">
        <f t="shared" si="19"/>
        <v>90.962947005601038</v>
      </c>
      <c r="G48" s="63">
        <f t="shared" si="19"/>
        <v>97.554327848098993</v>
      </c>
      <c r="H48" s="64">
        <f t="shared" si="19"/>
        <v>92.876424826276875</v>
      </c>
      <c r="I48" s="65">
        <f t="shared" si="19"/>
        <v>89.856557377049185</v>
      </c>
      <c r="J48" s="66">
        <f t="shared" si="19"/>
        <v>84.793313585466194</v>
      </c>
      <c r="K48" s="63">
        <f t="shared" si="19"/>
        <v>93.91585760517799</v>
      </c>
      <c r="L48" s="64">
        <f t="shared" si="19"/>
        <v>94.567300557534082</v>
      </c>
      <c r="M48" s="65">
        <f t="shared" si="19"/>
        <v>81.248749168366004</v>
      </c>
      <c r="N48" s="66">
        <f t="shared" si="19"/>
        <v>84.281495553411261</v>
      </c>
      <c r="O48" s="63">
        <f t="shared" si="19"/>
        <v>100.57901085645355</v>
      </c>
      <c r="P48" s="64">
        <f t="shared" si="19"/>
        <v>107.75403675163555</v>
      </c>
      <c r="Q48" s="65">
        <f t="shared" si="19"/>
        <v>77.990708478513355</v>
      </c>
      <c r="R48" s="66">
        <f t="shared" si="19"/>
        <v>66.353408564552396</v>
      </c>
      <c r="S48" s="63">
        <f t="shared" si="19"/>
        <v>69.88064811123877</v>
      </c>
      <c r="T48" s="64">
        <f t="shared" si="19"/>
        <v>91.83414126280357</v>
      </c>
      <c r="U48" s="65">
        <f t="shared" si="19"/>
        <v>105.638879200093</v>
      </c>
      <c r="V48" s="66">
        <f t="shared" si="19"/>
        <v>127.05687481748321</v>
      </c>
      <c r="W48" s="63">
        <f t="shared" si="19"/>
        <v>89.505744309403482</v>
      </c>
      <c r="X48" s="64">
        <f t="shared" si="19"/>
        <v>95.637938010844053</v>
      </c>
      <c r="Y48" s="63">
        <f t="shared" si="19"/>
        <v>78.422334629162151</v>
      </c>
      <c r="Z48" s="64">
        <f t="shared" si="19"/>
        <v>88.102086197285104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112.35961094094256</v>
      </c>
      <c r="F49" s="70">
        <f t="shared" si="19"/>
        <v>104.87817158374114</v>
      </c>
      <c r="G49" s="67">
        <f t="shared" si="19"/>
        <v>95.852453380408051</v>
      </c>
      <c r="H49" s="68">
        <f t="shared" si="19"/>
        <v>95.061621358620258</v>
      </c>
      <c r="I49" s="69">
        <f t="shared" si="19"/>
        <v>101.26886145404663</v>
      </c>
      <c r="J49" s="70">
        <f t="shared" si="19"/>
        <v>99.33008640913674</v>
      </c>
      <c r="K49" s="67">
        <f t="shared" si="19"/>
        <v>137.14167012879102</v>
      </c>
      <c r="L49" s="68">
        <f t="shared" si="19"/>
        <v>138.81502251615129</v>
      </c>
      <c r="M49" s="69">
        <f t="shared" si="19"/>
        <v>95.359675916794032</v>
      </c>
      <c r="N49" s="70">
        <f t="shared" si="19"/>
        <v>101.35369543038573</v>
      </c>
      <c r="O49" s="67">
        <f t="shared" si="19"/>
        <v>100.3052769297863</v>
      </c>
      <c r="P49" s="68">
        <f t="shared" si="19"/>
        <v>100.24345810611557</v>
      </c>
      <c r="Q49" s="69">
        <f t="shared" si="19"/>
        <v>99.721748324837961</v>
      </c>
      <c r="R49" s="70">
        <f t="shared" si="19"/>
        <v>100.61639154503581</v>
      </c>
      <c r="S49" s="67">
        <f t="shared" si="19"/>
        <v>100.33355767300722</v>
      </c>
      <c r="T49" s="68">
        <f t="shared" si="19"/>
        <v>99.491935515756126</v>
      </c>
      <c r="U49" s="69">
        <f t="shared" si="19"/>
        <v>83.099082355674298</v>
      </c>
      <c r="V49" s="70">
        <f t="shared" si="19"/>
        <v>60.593154057609731</v>
      </c>
      <c r="W49" s="67">
        <f t="shared" si="19"/>
        <v>95.883938150812341</v>
      </c>
      <c r="X49" s="68">
        <f t="shared" si="19"/>
        <v>96.689775723901462</v>
      </c>
      <c r="Y49" s="67">
        <f t="shared" si="19"/>
        <v>99.398788956371504</v>
      </c>
      <c r="Z49" s="68">
        <f t="shared" si="19"/>
        <v>103.13911358139578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0CFE-C9D5-4F0D-AE8F-F1CB3E913A8B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1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92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805</v>
      </c>
      <c r="F5" s="14">
        <v>76980</v>
      </c>
      <c r="G5" s="15">
        <v>30</v>
      </c>
      <c r="H5" s="16">
        <v>5460</v>
      </c>
      <c r="I5" s="13">
        <v>1177</v>
      </c>
      <c r="J5" s="14">
        <v>1144566</v>
      </c>
      <c r="K5" s="17">
        <v>2116</v>
      </c>
      <c r="L5" s="18">
        <v>3958750</v>
      </c>
      <c r="M5" s="13">
        <v>743</v>
      </c>
      <c r="N5" s="75">
        <v>227315</v>
      </c>
      <c r="O5" s="19">
        <v>938</v>
      </c>
      <c r="P5" s="18">
        <v>45210</v>
      </c>
      <c r="Q5" s="13">
        <v>14483</v>
      </c>
      <c r="R5" s="14">
        <v>2282073</v>
      </c>
      <c r="S5" s="19">
        <v>15591</v>
      </c>
      <c r="T5" s="18">
        <v>4854425</v>
      </c>
      <c r="U5" s="13">
        <v>3603</v>
      </c>
      <c r="V5" s="14">
        <v>1493813</v>
      </c>
      <c r="W5" s="13">
        <v>563</v>
      </c>
      <c r="X5" s="18">
        <v>125403</v>
      </c>
      <c r="Y5" s="20">
        <f t="shared" ref="Y5:Z18" si="0">+W5+U5+S5+Q5+O5+M5+K5+I5+G5+E5</f>
        <v>40049</v>
      </c>
      <c r="Z5" s="21">
        <f t="shared" si="0"/>
        <v>14213995</v>
      </c>
    </row>
    <row r="6" spans="1:26" ht="18.95" customHeight="1" x14ac:dyDescent="0.15">
      <c r="A6" s="7"/>
      <c r="B6" s="22"/>
      <c r="C6" s="83"/>
      <c r="D6" s="81" t="s">
        <v>22</v>
      </c>
      <c r="E6" s="23">
        <v>894</v>
      </c>
      <c r="F6" s="24">
        <v>76124</v>
      </c>
      <c r="G6" s="25">
        <v>30</v>
      </c>
      <c r="H6" s="26">
        <v>5460</v>
      </c>
      <c r="I6" s="27">
        <v>1220</v>
      </c>
      <c r="J6" s="21">
        <v>1166111</v>
      </c>
      <c r="K6" s="25">
        <v>1489</v>
      </c>
      <c r="L6" s="26">
        <v>2949229</v>
      </c>
      <c r="M6" s="27">
        <v>877</v>
      </c>
      <c r="N6" s="76">
        <v>244508</v>
      </c>
      <c r="O6" s="25">
        <v>955</v>
      </c>
      <c r="P6" s="26">
        <v>47414</v>
      </c>
      <c r="Q6" s="27">
        <v>14320</v>
      </c>
      <c r="R6" s="21">
        <v>2242398</v>
      </c>
      <c r="S6" s="25">
        <v>15392</v>
      </c>
      <c r="T6" s="26">
        <v>4728422</v>
      </c>
      <c r="U6" s="27">
        <v>3864.5</v>
      </c>
      <c r="V6" s="21">
        <v>1810933</v>
      </c>
      <c r="W6" s="27">
        <v>488</v>
      </c>
      <c r="X6" s="26">
        <v>108728</v>
      </c>
      <c r="Y6" s="20">
        <f t="shared" si="0"/>
        <v>39529.5</v>
      </c>
      <c r="Z6" s="21">
        <f t="shared" si="0"/>
        <v>13379327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1461.9</v>
      </c>
      <c r="F7" s="36">
        <v>273898</v>
      </c>
      <c r="G7" s="29">
        <v>151</v>
      </c>
      <c r="H7" s="30">
        <v>74178</v>
      </c>
      <c r="I7" s="31">
        <v>1644</v>
      </c>
      <c r="J7" s="32">
        <v>2154145</v>
      </c>
      <c r="K7" s="77">
        <v>2281</v>
      </c>
      <c r="L7" s="30">
        <v>4488401</v>
      </c>
      <c r="M7" s="23">
        <v>1409.3</v>
      </c>
      <c r="N7" s="24">
        <v>271707.25</v>
      </c>
      <c r="O7" s="33">
        <v>2867</v>
      </c>
      <c r="P7" s="34">
        <v>712711</v>
      </c>
      <c r="Q7" s="23">
        <v>30774.400000000001</v>
      </c>
      <c r="R7" s="24">
        <v>5054035</v>
      </c>
      <c r="S7" s="33">
        <v>29050.2</v>
      </c>
      <c r="T7" s="34">
        <v>2564171</v>
      </c>
      <c r="U7" s="23">
        <v>3753</v>
      </c>
      <c r="V7" s="24">
        <v>1916779.5</v>
      </c>
      <c r="W7" s="23">
        <v>1552.2</v>
      </c>
      <c r="X7" s="34">
        <v>357332</v>
      </c>
      <c r="Y7" s="31">
        <f t="shared" si="0"/>
        <v>74944</v>
      </c>
      <c r="Z7" s="24">
        <f>+X7+V7+T7+R7+P7+N7+L7+J7+H7+F7</f>
        <v>17867357.75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324</v>
      </c>
      <c r="F8" s="14">
        <v>57232</v>
      </c>
      <c r="G8" s="15">
        <v>165.40199999999999</v>
      </c>
      <c r="H8" s="16">
        <v>102000</v>
      </c>
      <c r="I8" s="13">
        <v>438</v>
      </c>
      <c r="J8" s="14">
        <v>258076.54545454547</v>
      </c>
      <c r="K8" s="17">
        <v>0</v>
      </c>
      <c r="L8" s="18">
        <v>0</v>
      </c>
      <c r="M8" s="13">
        <v>5112</v>
      </c>
      <c r="N8" s="75">
        <v>1009029.4</v>
      </c>
      <c r="O8" s="19">
        <v>44</v>
      </c>
      <c r="P8" s="18">
        <v>5958.9</v>
      </c>
      <c r="Q8" s="13">
        <v>7887</v>
      </c>
      <c r="R8" s="14">
        <v>1882698</v>
      </c>
      <c r="S8" s="19">
        <v>28372</v>
      </c>
      <c r="T8" s="18">
        <v>3282713.6</v>
      </c>
      <c r="U8" s="13">
        <v>376.4</v>
      </c>
      <c r="V8" s="14">
        <v>42726.860465116275</v>
      </c>
      <c r="W8" s="13">
        <v>53</v>
      </c>
      <c r="X8" s="18">
        <v>1600</v>
      </c>
      <c r="Y8" s="13">
        <f t="shared" si="0"/>
        <v>42771.802000000003</v>
      </c>
      <c r="Z8" s="14">
        <f t="shared" si="0"/>
        <v>6642035.305919663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158</v>
      </c>
      <c r="F9" s="24">
        <v>26000</v>
      </c>
      <c r="G9" s="25">
        <v>175.358</v>
      </c>
      <c r="H9" s="26">
        <v>107600</v>
      </c>
      <c r="I9" s="27">
        <v>528</v>
      </c>
      <c r="J9" s="21">
        <v>257430.27272727274</v>
      </c>
      <c r="K9" s="25">
        <v>0</v>
      </c>
      <c r="L9" s="26">
        <v>0</v>
      </c>
      <c r="M9" s="27">
        <v>5503</v>
      </c>
      <c r="N9" s="76">
        <v>1043258.9</v>
      </c>
      <c r="O9" s="25">
        <v>48</v>
      </c>
      <c r="P9" s="26">
        <v>6366.6</v>
      </c>
      <c r="Q9" s="27">
        <v>7835</v>
      </c>
      <c r="R9" s="21">
        <v>1783426</v>
      </c>
      <c r="S9" s="25">
        <v>26931</v>
      </c>
      <c r="T9" s="26">
        <v>3222824.3</v>
      </c>
      <c r="U9" s="27">
        <v>285</v>
      </c>
      <c r="V9" s="21">
        <v>28001.488372093023</v>
      </c>
      <c r="W9" s="27">
        <v>53</v>
      </c>
      <c r="X9" s="26">
        <v>1600</v>
      </c>
      <c r="Y9" s="20">
        <f t="shared" si="0"/>
        <v>41516.358</v>
      </c>
      <c r="Z9" s="21">
        <f t="shared" si="0"/>
        <v>6476507.5610993654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341</v>
      </c>
      <c r="F10" s="36">
        <v>62232</v>
      </c>
      <c r="G10" s="29">
        <v>157.51200000000006</v>
      </c>
      <c r="H10" s="30">
        <v>94800</v>
      </c>
      <c r="I10" s="37">
        <v>872</v>
      </c>
      <c r="J10" s="38">
        <v>556803.79090909089</v>
      </c>
      <c r="K10" s="77">
        <v>0</v>
      </c>
      <c r="L10" s="30">
        <v>0</v>
      </c>
      <c r="M10" s="35">
        <v>7600</v>
      </c>
      <c r="N10" s="36">
        <v>1652773.6030000001</v>
      </c>
      <c r="O10" s="29">
        <v>19</v>
      </c>
      <c r="P10" s="30">
        <v>2469.5999999999985</v>
      </c>
      <c r="Q10" s="35">
        <v>12481</v>
      </c>
      <c r="R10" s="36">
        <v>1784331.0756000006</v>
      </c>
      <c r="S10" s="29">
        <v>4696</v>
      </c>
      <c r="T10" s="30">
        <v>565771.5</v>
      </c>
      <c r="U10" s="35">
        <v>869.4</v>
      </c>
      <c r="V10" s="36">
        <v>88569.62325581396</v>
      </c>
      <c r="W10" s="35">
        <v>85</v>
      </c>
      <c r="X10" s="30">
        <v>1500</v>
      </c>
      <c r="Y10" s="37">
        <f t="shared" si="0"/>
        <v>27120.912</v>
      </c>
      <c r="Z10" s="36">
        <f t="shared" si="0"/>
        <v>4809251.1927649053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58</v>
      </c>
      <c r="F11" s="14">
        <v>17400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2760</v>
      </c>
      <c r="R11" s="14">
        <v>1148659.3999999999</v>
      </c>
      <c r="S11" s="19">
        <v>0</v>
      </c>
      <c r="T11" s="18">
        <v>0</v>
      </c>
      <c r="U11" s="13">
        <v>46</v>
      </c>
      <c r="V11" s="14">
        <v>9983</v>
      </c>
      <c r="W11" s="13">
        <v>0</v>
      </c>
      <c r="X11" s="18">
        <v>72</v>
      </c>
      <c r="Y11" s="13">
        <f>+W11+U11+S11+Q11+O11+M11+K11+I11+G11+E11</f>
        <v>2954</v>
      </c>
      <c r="Z11" s="14">
        <f t="shared" si="0"/>
        <v>1266114.3999999999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3211</v>
      </c>
      <c r="R12" s="21">
        <v>1213129.2</v>
      </c>
      <c r="S12" s="25">
        <v>2</v>
      </c>
      <c r="T12" s="26">
        <v>1835</v>
      </c>
      <c r="U12" s="27">
        <v>136</v>
      </c>
      <c r="V12" s="21">
        <v>29527</v>
      </c>
      <c r="W12" s="27">
        <v>0</v>
      </c>
      <c r="X12" s="26">
        <v>522</v>
      </c>
      <c r="Y12" s="20">
        <f t="shared" ref="Y12:Y18" si="1">+W12+U12+S12+Q12+O12+M12+K12+I12+G12+E12</f>
        <v>3440</v>
      </c>
      <c r="Z12" s="21">
        <f t="shared" si="0"/>
        <v>1336364.5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58</v>
      </c>
      <c r="F13" s="24">
        <v>17400</v>
      </c>
      <c r="G13" s="29">
        <v>195</v>
      </c>
      <c r="H13" s="30">
        <v>195000</v>
      </c>
      <c r="I13" s="37">
        <v>15</v>
      </c>
      <c r="J13" s="38">
        <v>10710.400000000005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6404.5</v>
      </c>
      <c r="R13" s="36">
        <v>1898082.5000000002</v>
      </c>
      <c r="S13" s="29">
        <v>0</v>
      </c>
      <c r="T13" s="30">
        <v>0</v>
      </c>
      <c r="U13" s="35">
        <v>504</v>
      </c>
      <c r="V13" s="36">
        <v>106625</v>
      </c>
      <c r="W13" s="35">
        <v>15</v>
      </c>
      <c r="X13" s="30">
        <v>32981</v>
      </c>
      <c r="Y13" s="37">
        <f t="shared" si="1"/>
        <v>7210.5</v>
      </c>
      <c r="Z13" s="36">
        <f t="shared" si="0"/>
        <v>2279798.9000000004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3515</v>
      </c>
      <c r="N14" s="75">
        <v>284205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3515</v>
      </c>
      <c r="Z14" s="14">
        <f t="shared" si="0"/>
        <v>284205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1967</v>
      </c>
      <c r="N15" s="76">
        <v>137989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1967</v>
      </c>
      <c r="Z15" s="24">
        <f t="shared" si="0"/>
        <v>137989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4845</v>
      </c>
      <c r="N16" s="36">
        <v>642443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4845</v>
      </c>
      <c r="Z16" s="36">
        <f t="shared" si="0"/>
        <v>642443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915</v>
      </c>
      <c r="H17" s="18">
        <v>388655</v>
      </c>
      <c r="I17" s="13">
        <v>192</v>
      </c>
      <c r="J17" s="14">
        <v>152224</v>
      </c>
      <c r="K17" s="19">
        <v>34</v>
      </c>
      <c r="L17" s="18">
        <v>28015</v>
      </c>
      <c r="M17" s="13">
        <v>620.07999999999993</v>
      </c>
      <c r="N17" s="75">
        <v>144428</v>
      </c>
      <c r="O17" s="19">
        <v>3332</v>
      </c>
      <c r="P17" s="18">
        <v>1326215.8</v>
      </c>
      <c r="Q17" s="13">
        <v>5732</v>
      </c>
      <c r="R17" s="14">
        <v>1412127.5</v>
      </c>
      <c r="S17" s="19">
        <v>402</v>
      </c>
      <c r="T17" s="18">
        <v>95091</v>
      </c>
      <c r="U17" s="13">
        <v>8</v>
      </c>
      <c r="V17" s="14">
        <v>1760</v>
      </c>
      <c r="W17" s="13">
        <v>5267.5159999999996</v>
      </c>
      <c r="X17" s="18">
        <v>571629</v>
      </c>
      <c r="Y17" s="41">
        <f t="shared" si="1"/>
        <v>16502.595999999998</v>
      </c>
      <c r="Z17" s="42">
        <f t="shared" si="0"/>
        <v>4120145.3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835</v>
      </c>
      <c r="H18" s="26">
        <v>351304</v>
      </c>
      <c r="I18" s="27">
        <v>203</v>
      </c>
      <c r="J18" s="21">
        <v>144888</v>
      </c>
      <c r="K18" s="25">
        <v>56</v>
      </c>
      <c r="L18" s="26">
        <v>35880</v>
      </c>
      <c r="M18" s="27">
        <v>512.096</v>
      </c>
      <c r="N18" s="21">
        <v>137274</v>
      </c>
      <c r="O18" s="25">
        <v>3142</v>
      </c>
      <c r="P18" s="26">
        <v>1251489.2</v>
      </c>
      <c r="Q18" s="27">
        <v>5630</v>
      </c>
      <c r="R18" s="21">
        <v>1387861.3</v>
      </c>
      <c r="S18" s="25">
        <v>322</v>
      </c>
      <c r="T18" s="26">
        <v>74579</v>
      </c>
      <c r="U18" s="27">
        <v>15</v>
      </c>
      <c r="V18" s="21">
        <v>3300</v>
      </c>
      <c r="W18" s="27">
        <v>5016.326</v>
      </c>
      <c r="X18" s="26">
        <v>507000</v>
      </c>
      <c r="Y18" s="23">
        <f t="shared" si="1"/>
        <v>15731.422</v>
      </c>
      <c r="Z18" s="24">
        <f t="shared" si="0"/>
        <v>3893575.5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1137</v>
      </c>
      <c r="H19" s="34">
        <v>408806</v>
      </c>
      <c r="I19" s="23">
        <v>385</v>
      </c>
      <c r="J19" s="24">
        <v>227405</v>
      </c>
      <c r="K19" s="78">
        <v>126</v>
      </c>
      <c r="L19" s="34">
        <v>96530</v>
      </c>
      <c r="M19" s="23">
        <v>910.06399999999996</v>
      </c>
      <c r="N19" s="24">
        <v>284648</v>
      </c>
      <c r="O19" s="33">
        <v>1700</v>
      </c>
      <c r="P19" s="34">
        <v>693398.5</v>
      </c>
      <c r="Q19" s="23">
        <v>7842</v>
      </c>
      <c r="R19" s="24">
        <v>2502446.662</v>
      </c>
      <c r="S19" s="33">
        <v>131</v>
      </c>
      <c r="T19" s="34">
        <v>31605</v>
      </c>
      <c r="U19" s="23">
        <v>39</v>
      </c>
      <c r="V19" s="24">
        <v>11220</v>
      </c>
      <c r="W19" s="23">
        <v>5486.1767000000009</v>
      </c>
      <c r="X19" s="34">
        <v>738624</v>
      </c>
      <c r="Y19" s="35">
        <f>+W19+U19+S19+Q19+O19+M19+K19+I19+G19+E19</f>
        <v>17756.240700000002</v>
      </c>
      <c r="Z19" s="36">
        <f>+X19+V19+T19+R19+P19+N19+L19+J19+H19+F19</f>
        <v>4994683.1620000005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1187</v>
      </c>
      <c r="F20" s="14">
        <f t="shared" ref="F20:X22" si="2">F5+F8+F11+F14+F17</f>
        <v>151612</v>
      </c>
      <c r="G20" s="19">
        <f>G5+G8+G11+G14+G17</f>
        <v>1185.402</v>
      </c>
      <c r="H20" s="18">
        <f t="shared" si="2"/>
        <v>571115</v>
      </c>
      <c r="I20" s="13">
        <f t="shared" si="2"/>
        <v>1807</v>
      </c>
      <c r="J20" s="14">
        <f t="shared" si="2"/>
        <v>1554866.5454545454</v>
      </c>
      <c r="K20" s="19">
        <f t="shared" si="2"/>
        <v>2150</v>
      </c>
      <c r="L20" s="18">
        <f t="shared" si="2"/>
        <v>3986765</v>
      </c>
      <c r="M20" s="13">
        <f t="shared" si="2"/>
        <v>10005.08</v>
      </c>
      <c r="N20" s="14">
        <f t="shared" si="2"/>
        <v>1679977.4</v>
      </c>
      <c r="O20" s="19">
        <f t="shared" si="2"/>
        <v>4314</v>
      </c>
      <c r="P20" s="18">
        <f t="shared" si="2"/>
        <v>1377384.7</v>
      </c>
      <c r="Q20" s="13">
        <f t="shared" si="2"/>
        <v>30862</v>
      </c>
      <c r="R20" s="14">
        <f t="shared" si="2"/>
        <v>6725557.9000000004</v>
      </c>
      <c r="S20" s="19">
        <f t="shared" si="2"/>
        <v>44365</v>
      </c>
      <c r="T20" s="18">
        <f t="shared" si="2"/>
        <v>8232229.5999999996</v>
      </c>
      <c r="U20" s="13">
        <f t="shared" si="2"/>
        <v>4033.4</v>
      </c>
      <c r="V20" s="14">
        <f t="shared" si="2"/>
        <v>1548282.8604651163</v>
      </c>
      <c r="W20" s="13">
        <f t="shared" si="2"/>
        <v>5883.5159999999996</v>
      </c>
      <c r="X20" s="18">
        <f t="shared" si="2"/>
        <v>698704</v>
      </c>
      <c r="Y20" s="31">
        <f t="shared" ref="Y20:Z21" si="3">+Y17+Y14+Y11+Y8+Y5</f>
        <v>105792.398</v>
      </c>
      <c r="Z20" s="32">
        <f t="shared" si="3"/>
        <v>26526495.005919661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1052</v>
      </c>
      <c r="F21" s="21">
        <f t="shared" si="4"/>
        <v>102124</v>
      </c>
      <c r="G21" s="25">
        <f t="shared" si="4"/>
        <v>1115.3579999999999</v>
      </c>
      <c r="H21" s="26">
        <f t="shared" si="4"/>
        <v>539364</v>
      </c>
      <c r="I21" s="27">
        <f t="shared" si="4"/>
        <v>1952</v>
      </c>
      <c r="J21" s="21">
        <f t="shared" si="4"/>
        <v>1569780.5727272728</v>
      </c>
      <c r="K21" s="25">
        <f t="shared" si="4"/>
        <v>1545</v>
      </c>
      <c r="L21" s="26">
        <f t="shared" si="4"/>
        <v>2985109</v>
      </c>
      <c r="M21" s="27">
        <f t="shared" si="4"/>
        <v>8874.0959999999995</v>
      </c>
      <c r="N21" s="21">
        <f t="shared" si="4"/>
        <v>1578029.9</v>
      </c>
      <c r="O21" s="25">
        <f t="shared" si="4"/>
        <v>4145</v>
      </c>
      <c r="P21" s="26">
        <f t="shared" si="4"/>
        <v>1305269.8</v>
      </c>
      <c r="Q21" s="27">
        <f t="shared" si="4"/>
        <v>30996</v>
      </c>
      <c r="R21" s="21">
        <f t="shared" si="4"/>
        <v>6626814.5</v>
      </c>
      <c r="S21" s="25">
        <f t="shared" si="4"/>
        <v>42647</v>
      </c>
      <c r="T21" s="26">
        <f t="shared" si="4"/>
        <v>8027660.2999999998</v>
      </c>
      <c r="U21" s="27">
        <f t="shared" si="2"/>
        <v>4300.5</v>
      </c>
      <c r="V21" s="21">
        <f t="shared" si="2"/>
        <v>1871761.4883720931</v>
      </c>
      <c r="W21" s="27">
        <f t="shared" si="2"/>
        <v>5557.326</v>
      </c>
      <c r="X21" s="26">
        <f t="shared" si="2"/>
        <v>617850</v>
      </c>
      <c r="Y21" s="23">
        <f t="shared" si="3"/>
        <v>102184.28</v>
      </c>
      <c r="Z21" s="24">
        <f t="shared" si="3"/>
        <v>25223763.561099365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1860.9</v>
      </c>
      <c r="F22" s="24">
        <f>F7+F10+F13+F16+F19</f>
        <v>353530</v>
      </c>
      <c r="G22" s="33">
        <f t="shared" si="2"/>
        <v>1640.5120000000002</v>
      </c>
      <c r="H22" s="34">
        <f t="shared" si="2"/>
        <v>772784</v>
      </c>
      <c r="I22" s="23">
        <f t="shared" si="2"/>
        <v>2916</v>
      </c>
      <c r="J22" s="24">
        <f t="shared" si="2"/>
        <v>2949064.1909090909</v>
      </c>
      <c r="K22" s="33">
        <f t="shared" si="2"/>
        <v>2407</v>
      </c>
      <c r="L22" s="34">
        <f t="shared" si="2"/>
        <v>4584931</v>
      </c>
      <c r="M22" s="23">
        <f t="shared" si="2"/>
        <v>14783.364</v>
      </c>
      <c r="N22" s="24">
        <f t="shared" si="2"/>
        <v>2870571.8530000001</v>
      </c>
      <c r="O22" s="33">
        <f t="shared" si="2"/>
        <v>4586</v>
      </c>
      <c r="P22" s="34">
        <f t="shared" si="2"/>
        <v>1408579.1</v>
      </c>
      <c r="Q22" s="23">
        <f t="shared" si="2"/>
        <v>57501.9</v>
      </c>
      <c r="R22" s="24">
        <f t="shared" si="2"/>
        <v>11238895.237600001</v>
      </c>
      <c r="S22" s="33">
        <f t="shared" si="2"/>
        <v>33877.199999999997</v>
      </c>
      <c r="T22" s="34">
        <f t="shared" si="2"/>
        <v>3161547.5</v>
      </c>
      <c r="U22" s="23">
        <f t="shared" si="2"/>
        <v>5165.3999999999996</v>
      </c>
      <c r="V22" s="24">
        <f t="shared" si="2"/>
        <v>2123194.123255814</v>
      </c>
      <c r="W22" s="23">
        <f t="shared" si="2"/>
        <v>7138.3767000000007</v>
      </c>
      <c r="X22" s="34">
        <f t="shared" si="2"/>
        <v>1130437</v>
      </c>
      <c r="Y22" s="23">
        <f>+Y19+Y16+Y13+Y10+Y7</f>
        <v>131876.65270000001</v>
      </c>
      <c r="Z22" s="24">
        <f>+Z19+Z16+Z13+Z10+Z7</f>
        <v>30593534.004764907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62.423329987732792</v>
      </c>
      <c r="F23" s="178"/>
      <c r="G23" s="177">
        <f>(G20+G21)/(G22+G41)*100</f>
        <v>71.652891017695524</v>
      </c>
      <c r="H23" s="178"/>
      <c r="I23" s="177">
        <f>(I20+I21)/(I22+I41)*100</f>
        <v>62.891082482850926</v>
      </c>
      <c r="J23" s="178"/>
      <c r="K23" s="177">
        <f>(K20+K21)/(K22+K41)*100</f>
        <v>87.788073176526495</v>
      </c>
      <c r="L23" s="178"/>
      <c r="M23" s="177">
        <f>(M20+M21)/(M22+M41)*100</f>
        <v>66.39241090368516</v>
      </c>
      <c r="N23" s="178"/>
      <c r="O23" s="177">
        <f>(O20+O21)/(O22+O41)*100</f>
        <v>93.957569698989232</v>
      </c>
      <c r="P23" s="178"/>
      <c r="Q23" s="177">
        <f>(Q20+Q21)/(Q22+Q41)*100</f>
        <v>53.725188426389948</v>
      </c>
      <c r="R23" s="178"/>
      <c r="S23" s="177">
        <f>(S20+S21)/(S22+S41)*100</f>
        <v>131.76369396272361</v>
      </c>
      <c r="T23" s="178"/>
      <c r="U23" s="177">
        <f>(U20+U21)/(U22+U41)*100</f>
        <v>78.6372771964257</v>
      </c>
      <c r="V23" s="178"/>
      <c r="W23" s="177">
        <f>(W20+W21)/(W22+W41)*100</f>
        <v>82.009892159624158</v>
      </c>
      <c r="X23" s="178"/>
      <c r="Y23" s="177">
        <f>(Y20+Y21)/(Y22+Y41)*100</f>
        <v>79.946386892106702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189977.96765006179</v>
      </c>
      <c r="F24" s="180"/>
      <c r="G24" s="181">
        <f>H22/G22*1000</f>
        <v>471062.69262279093</v>
      </c>
      <c r="H24" s="182"/>
      <c r="I24" s="183">
        <f>J22/I22*1000</f>
        <v>1011338.8857712932</v>
      </c>
      <c r="J24" s="184"/>
      <c r="K24" s="181">
        <f>L22/K22*1000</f>
        <v>1904832.1562110512</v>
      </c>
      <c r="L24" s="182"/>
      <c r="M24" s="183">
        <f>N22/M22*1000</f>
        <v>194175.82175477786</v>
      </c>
      <c r="N24" s="184"/>
      <c r="O24" s="181">
        <f>P22/O22*1000</f>
        <v>307147.64500654169</v>
      </c>
      <c r="P24" s="182"/>
      <c r="Q24" s="183">
        <f>R22/Q22*1000</f>
        <v>195452.58917705328</v>
      </c>
      <c r="R24" s="184"/>
      <c r="S24" s="181">
        <f>T22/S22*1000</f>
        <v>93323.754619626183</v>
      </c>
      <c r="T24" s="182"/>
      <c r="U24" s="183">
        <f>V22/U22*1000</f>
        <v>411041.56953107484</v>
      </c>
      <c r="V24" s="184"/>
      <c r="W24" s="181">
        <f>X22/W22*1000</f>
        <v>158360.51353243936</v>
      </c>
      <c r="X24" s="182"/>
      <c r="Y24" s="183">
        <f>Z22/Y22*1000</f>
        <v>231985.9761254382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1.4110913204881488</v>
      </c>
      <c r="F25" s="49"/>
      <c r="G25" s="50">
        <f>G22/Y22*100</f>
        <v>1.2439745522901038</v>
      </c>
      <c r="H25" s="51"/>
      <c r="I25" s="48">
        <f>I22/Y22*100</f>
        <v>2.2111571231895546</v>
      </c>
      <c r="J25" s="49"/>
      <c r="K25" s="50">
        <f>K22/Y22*100</f>
        <v>1.825190396267921</v>
      </c>
      <c r="L25" s="51"/>
      <c r="M25" s="48">
        <f>M22/Y22*100</f>
        <v>11.209993351613177</v>
      </c>
      <c r="N25" s="49"/>
      <c r="O25" s="50">
        <f>O22/Y22*100</f>
        <v>3.4774919639736961</v>
      </c>
      <c r="P25" s="51"/>
      <c r="Q25" s="48">
        <f>Q22/Y22*100</f>
        <v>43.602790048674024</v>
      </c>
      <c r="R25" s="49"/>
      <c r="S25" s="50">
        <f>S22/Y22*100</f>
        <v>25.688550100726054</v>
      </c>
      <c r="T25" s="51"/>
      <c r="U25" s="48">
        <f>U22/Y22*100</f>
        <v>3.9168419081355701</v>
      </c>
      <c r="V25" s="49"/>
      <c r="W25" s="50">
        <f>W22/Y22*100</f>
        <v>5.412919234641751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31">
        <f>+'(令和5年10月)'!E20</f>
        <v>1259</v>
      </c>
      <c r="F27" s="128">
        <f>+'(令和5年10月)'!F20</f>
        <v>166122</v>
      </c>
      <c r="G27" s="129">
        <f>+'(令和5年10月)'!G20</f>
        <v>1077.338</v>
      </c>
      <c r="H27" s="130">
        <f>+'(令和5年10月)'!H20</f>
        <v>419904</v>
      </c>
      <c r="I27" s="131">
        <f>+'(令和5年10月)'!I20</f>
        <v>1935</v>
      </c>
      <c r="J27" s="128">
        <f>+'(令和5年10月)'!J20</f>
        <v>1325534.4545454546</v>
      </c>
      <c r="K27" s="129">
        <f>+'(令和5年10月)'!K20</f>
        <v>1685</v>
      </c>
      <c r="L27" s="130">
        <f>+'(令和5年10月)'!L20</f>
        <v>3245398</v>
      </c>
      <c r="M27" s="131">
        <f>+'(令和5年10月)'!M20</f>
        <v>6722.1279999999997</v>
      </c>
      <c r="N27" s="128">
        <f>+'(令和5年10月)'!N20</f>
        <v>1683269</v>
      </c>
      <c r="O27" s="129">
        <f>+'(令和5年10月)'!O20</f>
        <v>4008</v>
      </c>
      <c r="P27" s="130">
        <f>+'(令和5年10月)'!P20</f>
        <v>1373941</v>
      </c>
      <c r="Q27" s="131">
        <f>+'(令和5年10月)'!Q20</f>
        <v>28509</v>
      </c>
      <c r="R27" s="128">
        <f>+'(令和5年10月)'!R20</f>
        <v>5327583.2</v>
      </c>
      <c r="S27" s="129">
        <f>+'(令和5年10月)'!S20</f>
        <v>48213</v>
      </c>
      <c r="T27" s="130">
        <f>+'(令和5年10月)'!T20</f>
        <v>8392459</v>
      </c>
      <c r="U27" s="131">
        <f>+'(令和5年10月)'!U20</f>
        <v>3365</v>
      </c>
      <c r="V27" s="128">
        <f>+'(令和5年10月)'!V20</f>
        <v>1364334.2325581396</v>
      </c>
      <c r="W27" s="131">
        <f>+'(令和5年10月)'!W20</f>
        <v>6501.2470000000003</v>
      </c>
      <c r="X27" s="130">
        <f>+'(令和5年10月)'!X20</f>
        <v>1376899</v>
      </c>
      <c r="Y27" s="131">
        <f>+'(令和5年10月)'!Y20</f>
        <v>103274.713</v>
      </c>
      <c r="Z27" s="128">
        <f>+'(令和5年10月)'!Z20</f>
        <v>24675443.887103595</v>
      </c>
    </row>
    <row r="28" spans="1:28" ht="18.95" customHeight="1" x14ac:dyDescent="0.15">
      <c r="A28" s="22"/>
      <c r="B28" s="190"/>
      <c r="C28" s="7"/>
      <c r="D28" s="55" t="s">
        <v>22</v>
      </c>
      <c r="E28" s="154">
        <f>+'(令和5年10月)'!E21</f>
        <v>1154</v>
      </c>
      <c r="F28" s="135">
        <f>+'(令和5年10月)'!F21</f>
        <v>129705</v>
      </c>
      <c r="G28" s="136">
        <f>+'(令和5年10月)'!G21</f>
        <v>1033.771</v>
      </c>
      <c r="H28" s="137">
        <f>+'(令和5年10月)'!H21</f>
        <v>392252</v>
      </c>
      <c r="I28" s="134">
        <f>+'(令和5年10月)'!I21</f>
        <v>2058</v>
      </c>
      <c r="J28" s="135">
        <f>+'(令和5年10月)'!J21</f>
        <v>1432975.4818181819</v>
      </c>
      <c r="K28" s="136">
        <f>+'(令和5年10月)'!K21</f>
        <v>2379</v>
      </c>
      <c r="L28" s="137">
        <f>+'(令和5年10月)'!L21</f>
        <v>4594241</v>
      </c>
      <c r="M28" s="134">
        <f>+'(令和5年10月)'!M21</f>
        <v>7368.5739999999996</v>
      </c>
      <c r="N28" s="135">
        <f>+'(令和5年10月)'!N21</f>
        <v>1358268</v>
      </c>
      <c r="O28" s="136">
        <f>+'(令和5年10月)'!O21</f>
        <v>4042</v>
      </c>
      <c r="P28" s="137">
        <f>+'(令和5年10月)'!P21</f>
        <v>1383967</v>
      </c>
      <c r="Q28" s="134">
        <f>+'(令和5年10月)'!Q21</f>
        <v>29337</v>
      </c>
      <c r="R28" s="135">
        <f>+'(令和5年10月)'!R21</f>
        <v>5576506.2000000002</v>
      </c>
      <c r="S28" s="136">
        <f>+'(令和5年10月)'!S21</f>
        <v>46606</v>
      </c>
      <c r="T28" s="137">
        <f>+'(令和5年10月)'!T21</f>
        <v>8303886</v>
      </c>
      <c r="U28" s="134">
        <f>+'(令和5年10月)'!U21</f>
        <v>4793</v>
      </c>
      <c r="V28" s="135">
        <f>+'(令和5年10月)'!V21</f>
        <v>1804920.5581395349</v>
      </c>
      <c r="W28" s="134">
        <f>+'(令和5年10月)'!W21</f>
        <v>6594.4570000000003</v>
      </c>
      <c r="X28" s="137">
        <f>+'(令和5年10月)'!X21</f>
        <v>1478311</v>
      </c>
      <c r="Y28" s="138">
        <f>+'(令和5年10月)'!Y21</f>
        <v>105365.802</v>
      </c>
      <c r="Z28" s="139">
        <f>+'(令和5年10月)'!Z21</f>
        <v>26455032.239957716</v>
      </c>
    </row>
    <row r="29" spans="1:28" ht="18.95" customHeight="1" thickBot="1" x14ac:dyDescent="0.2">
      <c r="A29" s="22"/>
      <c r="B29" s="190"/>
      <c r="C29" s="7"/>
      <c r="D29" s="55" t="s">
        <v>24</v>
      </c>
      <c r="E29" s="138">
        <f>+'(令和5年10月)'!E22</f>
        <v>2363.9080000000004</v>
      </c>
      <c r="F29" s="139">
        <f>+'(令和5年10月)'!F22</f>
        <v>466083</v>
      </c>
      <c r="G29" s="140">
        <f>+'(令和5年10月)'!G22</f>
        <v>1722.03</v>
      </c>
      <c r="H29" s="141">
        <f>+'(令和5年10月)'!H22</f>
        <v>751676</v>
      </c>
      <c r="I29" s="138">
        <f>+'(令和5年10月)'!I22</f>
        <v>3124</v>
      </c>
      <c r="J29" s="139">
        <f>+'(令和5年10月)'!J22</f>
        <v>2425693.8181818184</v>
      </c>
      <c r="K29" s="140">
        <f>+'(令和5年10月)'!K22</f>
        <v>6002</v>
      </c>
      <c r="L29" s="141">
        <f>+'(令和5年10月)'!L22</f>
        <v>1926435</v>
      </c>
      <c r="M29" s="138">
        <f>+'(令和5年10月)'!M22</f>
        <v>16865.91</v>
      </c>
      <c r="N29" s="139">
        <f>+'(令和5年10月)'!N22</f>
        <v>3731789.25</v>
      </c>
      <c r="O29" s="140">
        <f>+'(令和5年10月)'!O22</f>
        <v>4829</v>
      </c>
      <c r="P29" s="141">
        <f>+'(令和5年10月)'!P22</f>
        <v>1499297</v>
      </c>
      <c r="Q29" s="138">
        <f>+'(令和5年10月)'!Q22</f>
        <v>61107.9</v>
      </c>
      <c r="R29" s="139">
        <f>+'(令和5年10月)'!R22</f>
        <v>11153438.699999999</v>
      </c>
      <c r="S29" s="140">
        <f>+'(令和5年10月)'!S22</f>
        <v>38345.199999999997</v>
      </c>
      <c r="T29" s="141">
        <f>+'(令和5年10月)'!T22</f>
        <v>3871407</v>
      </c>
      <c r="U29" s="138">
        <f>+'(令和5年10月)'!U22</f>
        <v>4779.5</v>
      </c>
      <c r="V29" s="139">
        <f>+'(令和5年10月)'!V22</f>
        <v>1824032.1279069767</v>
      </c>
      <c r="W29" s="138">
        <f>+'(令和5年10月)'!W22</f>
        <v>7797.9166999999989</v>
      </c>
      <c r="X29" s="141">
        <f>+'(令和5年10月)'!X22</f>
        <v>1849495</v>
      </c>
      <c r="Y29" s="138">
        <f>+'(令和5年10月)'!Y22</f>
        <v>146937.36470000001</v>
      </c>
      <c r="Z29" s="139">
        <f>+'(令和5年10月)'!Z22</f>
        <v>29499346.896088794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185">
        <f>+'(令和5年10月)'!E23</f>
        <v>52.197621536310322</v>
      </c>
      <c r="F30" s="186">
        <f>+'(令和5年1月)'!F23</f>
        <v>0</v>
      </c>
      <c r="G30" s="185">
        <f>+'(令和5年10月)'!G23</f>
        <v>62.082439222783279</v>
      </c>
      <c r="H30" s="186">
        <f>+'(令和5年1月)'!H23</f>
        <v>0</v>
      </c>
      <c r="I30" s="185">
        <f>+'(令和5年10月)'!I23</f>
        <v>62.674619369015851</v>
      </c>
      <c r="J30" s="186">
        <f>+'(令和5年1月)'!J23</f>
        <v>0</v>
      </c>
      <c r="K30" s="185">
        <f>+'(令和5年10月)'!K23</f>
        <v>32.005040163805326</v>
      </c>
      <c r="L30" s="186">
        <f>+'(令和5年1月)'!L23</f>
        <v>0</v>
      </c>
      <c r="M30" s="185">
        <f>+'(令和5年10月)'!M23</f>
        <v>40.98723885608424</v>
      </c>
      <c r="N30" s="186">
        <f>+'(令和5年1月)'!N23</f>
        <v>0</v>
      </c>
      <c r="O30" s="185">
        <f>+'(令和5年10月)'!O23</f>
        <v>83.058192323565834</v>
      </c>
      <c r="P30" s="186">
        <f>+'(令和5年1月)'!P23</f>
        <v>0</v>
      </c>
      <c r="Q30" s="185">
        <f>+'(令和5年10月)'!Q23</f>
        <v>47.012527246395187</v>
      </c>
      <c r="R30" s="186">
        <f>+'(令和5年1月)'!R23</f>
        <v>0</v>
      </c>
      <c r="S30" s="185">
        <f>+'(令和5年10月)'!S23</f>
        <v>126.28490451950765</v>
      </c>
      <c r="T30" s="186">
        <f>+'(令和5年1月)'!T23</f>
        <v>0</v>
      </c>
      <c r="U30" s="185">
        <f>+'(令和5年10月)'!U23</f>
        <v>74.251388004004738</v>
      </c>
      <c r="V30" s="186">
        <f>+'(令和5年1月)'!V23</f>
        <v>0</v>
      </c>
      <c r="W30" s="185">
        <f>+'(令和5年10月)'!W23</f>
        <v>83.47037907996355</v>
      </c>
      <c r="X30" s="186">
        <f>+'(令和5年1月)'!X23</f>
        <v>0</v>
      </c>
      <c r="Y30" s="185">
        <f>+'(令和5年10月)'!Y23</f>
        <v>70.494801098287923</v>
      </c>
      <c r="Z30" s="186">
        <f>+'(令和5年1月)'!Z23</f>
        <v>0</v>
      </c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-72</v>
      </c>
      <c r="F31" s="91">
        <f t="shared" ref="F31:Z33" si="5">F20-F27</f>
        <v>-14510</v>
      </c>
      <c r="G31" s="92">
        <f t="shared" si="5"/>
        <v>108.06400000000008</v>
      </c>
      <c r="H31" s="93">
        <f t="shared" si="5"/>
        <v>151211</v>
      </c>
      <c r="I31" s="90">
        <f t="shared" si="5"/>
        <v>-128</v>
      </c>
      <c r="J31" s="91">
        <f t="shared" si="5"/>
        <v>229332.09090909082</v>
      </c>
      <c r="K31" s="92">
        <f t="shared" si="5"/>
        <v>465</v>
      </c>
      <c r="L31" s="93">
        <f t="shared" si="5"/>
        <v>741367</v>
      </c>
      <c r="M31" s="90">
        <f t="shared" si="5"/>
        <v>3282.9520000000002</v>
      </c>
      <c r="N31" s="91">
        <f t="shared" si="5"/>
        <v>-3291.6000000000931</v>
      </c>
      <c r="O31" s="92">
        <f t="shared" si="5"/>
        <v>306</v>
      </c>
      <c r="P31" s="93">
        <f t="shared" si="5"/>
        <v>3443.6999999999534</v>
      </c>
      <c r="Q31" s="90">
        <f t="shared" si="5"/>
        <v>2353</v>
      </c>
      <c r="R31" s="91">
        <f t="shared" si="5"/>
        <v>1397974.7000000002</v>
      </c>
      <c r="S31" s="92">
        <f t="shared" si="5"/>
        <v>-3848</v>
      </c>
      <c r="T31" s="93">
        <f t="shared" si="5"/>
        <v>-160229.40000000037</v>
      </c>
      <c r="U31" s="90">
        <f t="shared" si="5"/>
        <v>668.40000000000009</v>
      </c>
      <c r="V31" s="91">
        <f t="shared" si="5"/>
        <v>183948.62790697673</v>
      </c>
      <c r="W31" s="92">
        <f t="shared" si="5"/>
        <v>-617.73100000000068</v>
      </c>
      <c r="X31" s="93">
        <f t="shared" si="5"/>
        <v>-678195</v>
      </c>
      <c r="Y31" s="90">
        <f t="shared" si="5"/>
        <v>2517.6849999999977</v>
      </c>
      <c r="Z31" s="91">
        <f t="shared" si="5"/>
        <v>1851051.1188160665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-102</v>
      </c>
      <c r="F32" s="95">
        <f t="shared" si="6"/>
        <v>-27581</v>
      </c>
      <c r="G32" s="96">
        <f t="shared" si="6"/>
        <v>81.586999999999989</v>
      </c>
      <c r="H32" s="97">
        <f t="shared" si="6"/>
        <v>147112</v>
      </c>
      <c r="I32" s="94">
        <f t="shared" si="6"/>
        <v>-106</v>
      </c>
      <c r="J32" s="95">
        <f t="shared" si="6"/>
        <v>136805.09090909082</v>
      </c>
      <c r="K32" s="96">
        <f t="shared" si="6"/>
        <v>-834</v>
      </c>
      <c r="L32" s="97">
        <f t="shared" si="6"/>
        <v>-1609132</v>
      </c>
      <c r="M32" s="94">
        <f t="shared" si="6"/>
        <v>1505.5219999999999</v>
      </c>
      <c r="N32" s="95">
        <f t="shared" si="6"/>
        <v>219761.89999999991</v>
      </c>
      <c r="O32" s="96">
        <f t="shared" si="6"/>
        <v>103</v>
      </c>
      <c r="P32" s="97">
        <f t="shared" si="6"/>
        <v>-78697.199999999953</v>
      </c>
      <c r="Q32" s="94">
        <f t="shared" si="6"/>
        <v>1659</v>
      </c>
      <c r="R32" s="95">
        <f t="shared" si="6"/>
        <v>1050308.2999999998</v>
      </c>
      <c r="S32" s="96">
        <f t="shared" si="6"/>
        <v>-3959</v>
      </c>
      <c r="T32" s="97">
        <f t="shared" si="6"/>
        <v>-276225.70000000019</v>
      </c>
      <c r="U32" s="94">
        <f t="shared" si="5"/>
        <v>-492.5</v>
      </c>
      <c r="V32" s="95">
        <f t="shared" si="5"/>
        <v>66840.930232558167</v>
      </c>
      <c r="W32" s="96">
        <f t="shared" si="5"/>
        <v>-1037.1310000000003</v>
      </c>
      <c r="X32" s="97">
        <f t="shared" si="5"/>
        <v>-860461</v>
      </c>
      <c r="Y32" s="94">
        <f t="shared" si="5"/>
        <v>-3181.5219999999972</v>
      </c>
      <c r="Z32" s="95">
        <f t="shared" si="5"/>
        <v>-1231268.678858351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-503.00800000000027</v>
      </c>
      <c r="F33" s="95">
        <f t="shared" si="5"/>
        <v>-112553</v>
      </c>
      <c r="G33" s="96">
        <f t="shared" si="5"/>
        <v>-81.517999999999802</v>
      </c>
      <c r="H33" s="97">
        <f t="shared" si="5"/>
        <v>21108</v>
      </c>
      <c r="I33" s="94">
        <f t="shared" si="5"/>
        <v>-208</v>
      </c>
      <c r="J33" s="95">
        <f t="shared" si="5"/>
        <v>523370.37272727257</v>
      </c>
      <c r="K33" s="96">
        <f t="shared" si="5"/>
        <v>-3595</v>
      </c>
      <c r="L33" s="97">
        <f t="shared" si="5"/>
        <v>2658496</v>
      </c>
      <c r="M33" s="94">
        <f t="shared" si="5"/>
        <v>-2082.5460000000003</v>
      </c>
      <c r="N33" s="95">
        <f t="shared" si="5"/>
        <v>-861217.39699999988</v>
      </c>
      <c r="O33" s="96">
        <f t="shared" si="5"/>
        <v>-243</v>
      </c>
      <c r="P33" s="97">
        <f t="shared" si="5"/>
        <v>-90717.899999999907</v>
      </c>
      <c r="Q33" s="94">
        <f t="shared" si="5"/>
        <v>-3606</v>
      </c>
      <c r="R33" s="95">
        <f t="shared" si="5"/>
        <v>85456.53760000132</v>
      </c>
      <c r="S33" s="96">
        <f t="shared" si="5"/>
        <v>-4468</v>
      </c>
      <c r="T33" s="97">
        <f t="shared" si="5"/>
        <v>-709859.5</v>
      </c>
      <c r="U33" s="94">
        <f t="shared" si="5"/>
        <v>385.89999999999964</v>
      </c>
      <c r="V33" s="95">
        <f t="shared" si="5"/>
        <v>299161.99534883723</v>
      </c>
      <c r="W33" s="96">
        <f t="shared" si="5"/>
        <v>-659.53999999999814</v>
      </c>
      <c r="X33" s="97">
        <f t="shared" si="5"/>
        <v>-719058</v>
      </c>
      <c r="Y33" s="94">
        <f t="shared" si="5"/>
        <v>-15060.712</v>
      </c>
      <c r="Z33" s="95">
        <f t="shared" si="5"/>
        <v>1094187.1086761132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10.22570845142247</v>
      </c>
      <c r="F34" s="188"/>
      <c r="G34" s="187">
        <f t="shared" ref="G34" si="7">+G23-G30</f>
        <v>9.5704517949122447</v>
      </c>
      <c r="H34" s="188"/>
      <c r="I34" s="187">
        <f t="shared" ref="I34" si="8">+I23-I30</f>
        <v>0.21646311383507566</v>
      </c>
      <c r="J34" s="188"/>
      <c r="K34" s="187">
        <f t="shared" ref="K34" si="9">+K23-K30</f>
        <v>55.78303301272117</v>
      </c>
      <c r="L34" s="188"/>
      <c r="M34" s="187">
        <f t="shared" ref="M34" si="10">+M23-M30</f>
        <v>25.405172047600921</v>
      </c>
      <c r="N34" s="188"/>
      <c r="O34" s="187">
        <f t="shared" ref="O34" si="11">+O23-O30</f>
        <v>10.899377375423398</v>
      </c>
      <c r="P34" s="188"/>
      <c r="Q34" s="187">
        <f t="shared" ref="Q34" si="12">+Q23-Q30</f>
        <v>6.7126611799947611</v>
      </c>
      <c r="R34" s="188"/>
      <c r="S34" s="187">
        <f t="shared" ref="S34" si="13">+S23-S30</f>
        <v>5.478789443215959</v>
      </c>
      <c r="T34" s="188"/>
      <c r="U34" s="187">
        <f t="shared" ref="U34" si="14">+U23-U30</f>
        <v>4.3858891924209615</v>
      </c>
      <c r="V34" s="188"/>
      <c r="W34" s="187">
        <f t="shared" ref="W34" si="15">+W23-W30</f>
        <v>-1.4604869203393918</v>
      </c>
      <c r="X34" s="188"/>
      <c r="Y34" s="187">
        <f t="shared" ref="Y34" si="16">+Y23-Y30</f>
        <v>9.4515857938187793</v>
      </c>
      <c r="Z34" s="188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94.281175536139799</v>
      </c>
      <c r="F35" s="60">
        <f t="shared" si="17"/>
        <v>91.265455508602116</v>
      </c>
      <c r="G35" s="61">
        <f t="shared" si="17"/>
        <v>110.0306496197108</v>
      </c>
      <c r="H35" s="62">
        <f t="shared" si="17"/>
        <v>136.01085009907027</v>
      </c>
      <c r="I35" s="59">
        <f t="shared" si="17"/>
        <v>93.385012919896639</v>
      </c>
      <c r="J35" s="60">
        <f t="shared" si="17"/>
        <v>117.30110372632541</v>
      </c>
      <c r="K35" s="61">
        <f t="shared" si="17"/>
        <v>127.59643916913947</v>
      </c>
      <c r="L35" s="62">
        <f t="shared" si="17"/>
        <v>122.84363890037524</v>
      </c>
      <c r="M35" s="59">
        <f t="shared" si="17"/>
        <v>148.83798701839657</v>
      </c>
      <c r="N35" s="60">
        <f t="shared" si="17"/>
        <v>99.804451932519399</v>
      </c>
      <c r="O35" s="61">
        <f t="shared" si="17"/>
        <v>107.63473053892216</v>
      </c>
      <c r="P35" s="62">
        <f t="shared" si="17"/>
        <v>100.25064395050443</v>
      </c>
      <c r="Q35" s="59">
        <f t="shared" si="17"/>
        <v>108.25353397172823</v>
      </c>
      <c r="R35" s="60">
        <f t="shared" si="17"/>
        <v>126.24031662236641</v>
      </c>
      <c r="S35" s="61">
        <f t="shared" si="17"/>
        <v>92.018750129633091</v>
      </c>
      <c r="T35" s="62">
        <f t="shared" si="17"/>
        <v>98.09079317515878</v>
      </c>
      <c r="U35" s="59">
        <f t="shared" si="17"/>
        <v>119.86329866270431</v>
      </c>
      <c r="V35" s="60">
        <f t="shared" si="17"/>
        <v>113.48266601520885</v>
      </c>
      <c r="W35" s="61">
        <f t="shared" si="17"/>
        <v>90.498269024388705</v>
      </c>
      <c r="X35" s="62">
        <f t="shared" si="17"/>
        <v>50.74475324624391</v>
      </c>
      <c r="Y35" s="59">
        <f t="shared" si="17"/>
        <v>102.43785233273898</v>
      </c>
      <c r="Z35" s="60">
        <f t="shared" si="17"/>
        <v>107.50159197656217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91.161178509532064</v>
      </c>
      <c r="F36" s="64">
        <f t="shared" si="17"/>
        <v>78.735592305616592</v>
      </c>
      <c r="G36" s="65">
        <f t="shared" si="17"/>
        <v>107.89217341171305</v>
      </c>
      <c r="H36" s="66">
        <f t="shared" si="17"/>
        <v>137.50446141766008</v>
      </c>
      <c r="I36" s="63">
        <f t="shared" si="17"/>
        <v>94.849368318756078</v>
      </c>
      <c r="J36" s="64">
        <f t="shared" si="17"/>
        <v>109.54692474818273</v>
      </c>
      <c r="K36" s="65">
        <f t="shared" si="17"/>
        <v>64.943253467843633</v>
      </c>
      <c r="L36" s="66">
        <f t="shared" si="17"/>
        <v>64.975019812848302</v>
      </c>
      <c r="M36" s="63">
        <f t="shared" si="17"/>
        <v>120.43166018282507</v>
      </c>
      <c r="N36" s="64">
        <f t="shared" si="17"/>
        <v>116.17956839151036</v>
      </c>
      <c r="O36" s="65">
        <f t="shared" si="17"/>
        <v>102.54824344383968</v>
      </c>
      <c r="P36" s="66">
        <f t="shared" si="17"/>
        <v>94.313650542245583</v>
      </c>
      <c r="Q36" s="63">
        <f t="shared" si="17"/>
        <v>105.65497494631353</v>
      </c>
      <c r="R36" s="64">
        <f t="shared" si="17"/>
        <v>118.83452223185908</v>
      </c>
      <c r="S36" s="65">
        <f t="shared" si="17"/>
        <v>91.505385572673049</v>
      </c>
      <c r="T36" s="66">
        <f t="shared" si="17"/>
        <v>96.67353694402837</v>
      </c>
      <c r="U36" s="63">
        <f t="shared" si="17"/>
        <v>89.724598372626758</v>
      </c>
      <c r="V36" s="64">
        <f t="shared" si="17"/>
        <v>103.70326161620409</v>
      </c>
      <c r="W36" s="65">
        <f t="shared" si="17"/>
        <v>84.272685378037949</v>
      </c>
      <c r="X36" s="66">
        <f t="shared" si="17"/>
        <v>41.794317975040435</v>
      </c>
      <c r="Y36" s="63">
        <f t="shared" si="17"/>
        <v>96.980498473309211</v>
      </c>
      <c r="Z36" s="64">
        <f t="shared" si="17"/>
        <v>95.345805411650034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78.721337717034672</v>
      </c>
      <c r="F37" s="68">
        <f t="shared" si="17"/>
        <v>75.851296872016363</v>
      </c>
      <c r="G37" s="69">
        <f t="shared" si="17"/>
        <v>95.266168417507259</v>
      </c>
      <c r="H37" s="70">
        <f t="shared" si="17"/>
        <v>102.80812477716464</v>
      </c>
      <c r="I37" s="67">
        <f t="shared" si="17"/>
        <v>93.341869398207422</v>
      </c>
      <c r="J37" s="68">
        <f t="shared" si="17"/>
        <v>121.57611025778866</v>
      </c>
      <c r="K37" s="69">
        <f t="shared" si="17"/>
        <v>40.103298900366546</v>
      </c>
      <c r="L37" s="70">
        <f t="shared" si="17"/>
        <v>238.00081497688734</v>
      </c>
      <c r="M37" s="67">
        <f t="shared" si="17"/>
        <v>87.652335391330794</v>
      </c>
      <c r="N37" s="68">
        <f t="shared" si="17"/>
        <v>76.922132004105009</v>
      </c>
      <c r="O37" s="69">
        <f t="shared" si="17"/>
        <v>94.967902257196101</v>
      </c>
      <c r="P37" s="70">
        <f t="shared" si="17"/>
        <v>93.949304240587423</v>
      </c>
      <c r="Q37" s="67">
        <f t="shared" si="17"/>
        <v>94.098962654583119</v>
      </c>
      <c r="R37" s="68">
        <f t="shared" si="17"/>
        <v>100.76619005042812</v>
      </c>
      <c r="S37" s="69">
        <f t="shared" si="17"/>
        <v>88.347954893963248</v>
      </c>
      <c r="T37" s="70">
        <f t="shared" si="17"/>
        <v>81.664043589320372</v>
      </c>
      <c r="U37" s="67">
        <f t="shared" si="17"/>
        <v>108.07406632492938</v>
      </c>
      <c r="V37" s="68">
        <f t="shared" si="17"/>
        <v>116.40113629424482</v>
      </c>
      <c r="W37" s="69">
        <f t="shared" si="17"/>
        <v>91.542099956004947</v>
      </c>
      <c r="X37" s="70">
        <f t="shared" si="17"/>
        <v>61.121387189476053</v>
      </c>
      <c r="Y37" s="67">
        <f t="shared" si="17"/>
        <v>89.750250366372612</v>
      </c>
      <c r="Z37" s="68">
        <f t="shared" si="17"/>
        <v>103.70919096117748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42">
        <f>+'(令和6年9月)'!E20</f>
        <v>1042</v>
      </c>
      <c r="F39" s="143">
        <f>+'(令和6年9月)'!F20</f>
        <v>100854</v>
      </c>
      <c r="G39" s="142">
        <f>+'(令和6年9月)'!G20</f>
        <v>1070.431</v>
      </c>
      <c r="H39" s="143">
        <f>+'(令和6年9月)'!H20</f>
        <v>454217</v>
      </c>
      <c r="I39" s="142">
        <f>+'(令和6年9月)'!I20</f>
        <v>1613</v>
      </c>
      <c r="J39" s="143">
        <f>+'(令和6年9月)'!J20</f>
        <v>1305645.1818181819</v>
      </c>
      <c r="K39" s="142">
        <f>+'(令和6年9月)'!K20</f>
        <v>2135</v>
      </c>
      <c r="L39" s="143">
        <f>+'(令和6年9月)'!L20</f>
        <v>5088567</v>
      </c>
      <c r="M39" s="142">
        <f>+'(令和6年9月)'!M20</f>
        <v>7359.0959999999995</v>
      </c>
      <c r="N39" s="143">
        <f>+'(令和6年9月)'!N20</f>
        <v>1451123.1</v>
      </c>
      <c r="O39" s="142">
        <f>+'(令和6年9月)'!O20</f>
        <v>3881</v>
      </c>
      <c r="P39" s="143">
        <f>+'(令和6年9月)'!P20</f>
        <v>1244163.3</v>
      </c>
      <c r="Q39" s="142">
        <f>+'(令和6年9月)'!Q20</f>
        <v>26239</v>
      </c>
      <c r="R39" s="143">
        <f>+'(令和6年9月)'!R20</f>
        <v>5514128.5</v>
      </c>
      <c r="S39" s="144">
        <f>+'(令和6年9月)'!S20</f>
        <v>42750</v>
      </c>
      <c r="T39" s="145">
        <f>+'(令和6年9月)'!T20</f>
        <v>8324615.4000000004</v>
      </c>
      <c r="U39" s="142">
        <f>+'(令和6年9月)'!U20</f>
        <v>3631</v>
      </c>
      <c r="V39" s="143">
        <f>+'(令和6年9月)'!V20</f>
        <v>1249312.4883720931</v>
      </c>
      <c r="W39" s="142">
        <f>+'(令和6年9月)'!W20</f>
        <v>3616.357</v>
      </c>
      <c r="X39" s="143">
        <f>+'(令和6年9月)'!X20</f>
        <v>501430</v>
      </c>
      <c r="Y39" s="146">
        <f>+'(令和6年9月)'!Y20</f>
        <v>93336.883999999991</v>
      </c>
      <c r="Z39" s="147">
        <f>+'(令和6年9月)'!Z20</f>
        <v>25234055.970190272</v>
      </c>
    </row>
    <row r="40" spans="1:38" ht="18.95" customHeight="1" x14ac:dyDescent="0.15">
      <c r="A40" s="22"/>
      <c r="B40" s="195"/>
      <c r="C40" s="22"/>
      <c r="D40" s="82" t="s">
        <v>22</v>
      </c>
      <c r="E40" s="148">
        <f>+'(令和6年9月)'!E21</f>
        <v>950</v>
      </c>
      <c r="F40" s="149">
        <f>+'(令和6年9月)'!F21</f>
        <v>85900</v>
      </c>
      <c r="G40" s="148">
        <f>+'(令和6年9月)'!G21</f>
        <v>1053.1199999999999</v>
      </c>
      <c r="H40" s="149">
        <f>+'(令和6年9月)'!H21</f>
        <v>447156</v>
      </c>
      <c r="I40" s="148">
        <f>+'(令和6年9月)'!I21</f>
        <v>1762</v>
      </c>
      <c r="J40" s="149">
        <f>+'(令和6年9月)'!J21</f>
        <v>1405356.9363636363</v>
      </c>
      <c r="K40" s="148">
        <f>+'(令和6年9月)'!K21</f>
        <v>1535</v>
      </c>
      <c r="L40" s="149">
        <f>+'(令和6年9月)'!L21</f>
        <v>3661649</v>
      </c>
      <c r="M40" s="148">
        <f>+'(令和6年9月)'!M21</f>
        <v>6636.6419999999998</v>
      </c>
      <c r="N40" s="149">
        <f>+'(令和6年9月)'!N21</f>
        <v>1449095.1</v>
      </c>
      <c r="O40" s="148">
        <f>+'(令和6年9月)'!O21</f>
        <v>3924</v>
      </c>
      <c r="P40" s="149">
        <f>+'(令和6年9月)'!P21</f>
        <v>1255550.3</v>
      </c>
      <c r="Q40" s="148">
        <f>+'(令和6年9月)'!Q21</f>
        <v>26891</v>
      </c>
      <c r="R40" s="149">
        <f>+'(令和6年9月)'!R21</f>
        <v>5450773.2999999998</v>
      </c>
      <c r="S40" s="144">
        <f>+'(令和6年9月)'!S21</f>
        <v>44671</v>
      </c>
      <c r="T40" s="145">
        <f>+'(令和6年9月)'!T21</f>
        <v>8719141.4000000004</v>
      </c>
      <c r="U40" s="148">
        <f>+'(令和6年9月)'!U21</f>
        <v>4665</v>
      </c>
      <c r="V40" s="149">
        <f>+'(令和6年9月)'!V21</f>
        <v>1818583.9069767443</v>
      </c>
      <c r="W40" s="148">
        <f>+'(令和6年9月)'!W21</f>
        <v>3577.4270000000001</v>
      </c>
      <c r="X40" s="149">
        <f>+'(令和6年9月)'!X21</f>
        <v>500652</v>
      </c>
      <c r="Y40" s="150">
        <f>+'(令和6年9月)'!Y21</f>
        <v>95665.189000000013</v>
      </c>
      <c r="Z40" s="151">
        <f>+'(令和6年9月)'!Z21</f>
        <v>24793857.94334038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48">
        <f>+'(令和6年9月)'!E22</f>
        <v>1725.9</v>
      </c>
      <c r="F41" s="149">
        <f>+'(令和6年9月)'!F22</f>
        <v>304042</v>
      </c>
      <c r="G41" s="148">
        <f>+'(令和6年9月)'!G22</f>
        <v>1570.4680000000001</v>
      </c>
      <c r="H41" s="149">
        <f>+'(令和6年9月)'!H22</f>
        <v>741033</v>
      </c>
      <c r="I41" s="148">
        <f>+'(令和6年9月)'!I22</f>
        <v>3061</v>
      </c>
      <c r="J41" s="149">
        <f>+'(令和6年9月)'!J22</f>
        <v>2963978.2181818183</v>
      </c>
      <c r="K41" s="148">
        <f>+'(令和6年9月)'!K22</f>
        <v>1802</v>
      </c>
      <c r="L41" s="149">
        <f>+'(令和6年9月)'!L22</f>
        <v>3583275</v>
      </c>
      <c r="M41" s="148">
        <f>+'(令和6年9月)'!M22</f>
        <v>13652.38</v>
      </c>
      <c r="N41" s="149">
        <f>+'(令和6年9月)'!N22</f>
        <v>2768624.3530000001</v>
      </c>
      <c r="O41" s="148">
        <f>+'(令和6年9月)'!O22</f>
        <v>4417</v>
      </c>
      <c r="P41" s="149">
        <f>+'(令和6年9月)'!P22</f>
        <v>1336464.2000000002</v>
      </c>
      <c r="Q41" s="148">
        <f>+'(令和6年9月)'!Q22</f>
        <v>57635.9</v>
      </c>
      <c r="R41" s="149">
        <f>+'(令和6年9月)'!R22</f>
        <v>11140151.8376</v>
      </c>
      <c r="S41" s="144">
        <f>+'(令和6年9月)'!S22</f>
        <v>32159.200000000001</v>
      </c>
      <c r="T41" s="145">
        <f>+'(令和6年9月)'!T22</f>
        <v>2956978.2</v>
      </c>
      <c r="U41" s="148">
        <f>+'(令和6年9月)'!U22</f>
        <v>5432.5</v>
      </c>
      <c r="V41" s="149">
        <f>+'(令和6年9月)'!V22</f>
        <v>2446672.7511627907</v>
      </c>
      <c r="W41" s="148">
        <f>+'(令和6年9月)'!W22</f>
        <v>6812.1867000000011</v>
      </c>
      <c r="X41" s="149">
        <f>+'(令和6年9月)'!X22</f>
        <v>1049583</v>
      </c>
      <c r="Y41" s="150">
        <f>+'(令和6年9月)'!Y22</f>
        <v>128268.5347</v>
      </c>
      <c r="Z41" s="151">
        <f>+'(令和6年9月)'!Z22</f>
        <v>29290802.559944607</v>
      </c>
    </row>
    <row r="42" spans="1:38" ht="18.95" customHeight="1" thickBot="1" x14ac:dyDescent="0.2">
      <c r="A42" s="22"/>
      <c r="B42" s="195"/>
      <c r="C42" s="22"/>
      <c r="D42" s="89" t="s">
        <v>44</v>
      </c>
      <c r="E42" s="192">
        <f>+'(令和6年9月)'!E23</f>
        <v>59.289243407345673</v>
      </c>
      <c r="F42" s="193">
        <f>+'(令和5年12月)'!F23</f>
        <v>0</v>
      </c>
      <c r="G42" s="192">
        <f>+'(令和6年9月)'!G23</f>
        <v>67.983544759694254</v>
      </c>
      <c r="H42" s="193">
        <f>+'(令和5年12月)'!H23</f>
        <v>0</v>
      </c>
      <c r="I42" s="192">
        <f>+'(令和6年9月)'!I23</f>
        <v>53.819167596874507</v>
      </c>
      <c r="J42" s="193">
        <f>+'(令和5年12月)'!J23</f>
        <v>0</v>
      </c>
      <c r="K42" s="192">
        <f>+'(令和6年9月)'!K23</f>
        <v>122.17043941411451</v>
      </c>
      <c r="L42" s="193">
        <f>+'(令和5年12月)'!L23</f>
        <v>0</v>
      </c>
      <c r="M42" s="192">
        <f>+'(令和6年9月)'!M23</f>
        <v>52.6505789226864</v>
      </c>
      <c r="N42" s="193">
        <f>+'(令和5年12月)'!N23</f>
        <v>0</v>
      </c>
      <c r="O42" s="192">
        <f>+'(令和6年9月)'!O23</f>
        <v>87.923848146896475</v>
      </c>
      <c r="P42" s="193">
        <f>+'(令和5年12月)'!P23</f>
        <v>0</v>
      </c>
      <c r="Q42" s="192">
        <f>+'(令和6年9月)'!Q23</f>
        <v>45.831830909614766</v>
      </c>
      <c r="R42" s="193">
        <f>+'(令和5年12月)'!R23</f>
        <v>0</v>
      </c>
      <c r="S42" s="192">
        <f>+'(令和6年9月)'!S23</f>
        <v>131.97734278994074</v>
      </c>
      <c r="T42" s="193">
        <f>+'(令和5年12月)'!T23</f>
        <v>0</v>
      </c>
      <c r="U42" s="192">
        <f>+'(令和6年9月)'!U23</f>
        <v>69.720144549962185</v>
      </c>
      <c r="V42" s="193">
        <f>+'(令和5年12月)'!V23</f>
        <v>0</v>
      </c>
      <c r="W42" s="192">
        <f>+'(令和6年9月)'!W23</f>
        <v>52.952147296127251</v>
      </c>
      <c r="X42" s="193">
        <f>+'(令和5年12月)'!X23</f>
        <v>0</v>
      </c>
      <c r="Y42" s="192">
        <f>+'(令和6年9月)'!Y23</f>
        <v>73.01172412033489</v>
      </c>
      <c r="Z42" s="193">
        <f>+'(令和5年12月)'!Z23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145</v>
      </c>
      <c r="F43" s="93">
        <f t="shared" si="18"/>
        <v>50758</v>
      </c>
      <c r="G43" s="90">
        <f t="shared" si="18"/>
        <v>114.971</v>
      </c>
      <c r="H43" s="91">
        <f t="shared" si="18"/>
        <v>116898</v>
      </c>
      <c r="I43" s="92">
        <f t="shared" si="18"/>
        <v>194</v>
      </c>
      <c r="J43" s="93">
        <f t="shared" si="18"/>
        <v>249221.36363636353</v>
      </c>
      <c r="K43" s="90">
        <f t="shared" si="18"/>
        <v>15</v>
      </c>
      <c r="L43" s="91">
        <f t="shared" si="18"/>
        <v>-1101802</v>
      </c>
      <c r="M43" s="92">
        <f t="shared" si="18"/>
        <v>2645.9840000000004</v>
      </c>
      <c r="N43" s="93">
        <f t="shared" si="18"/>
        <v>228854.29999999981</v>
      </c>
      <c r="O43" s="90">
        <f t="shared" si="18"/>
        <v>433</v>
      </c>
      <c r="P43" s="91">
        <f t="shared" si="18"/>
        <v>133221.39999999991</v>
      </c>
      <c r="Q43" s="92">
        <f t="shared" si="18"/>
        <v>4623</v>
      </c>
      <c r="R43" s="93">
        <f t="shared" si="18"/>
        <v>1211429.4000000004</v>
      </c>
      <c r="S43" s="90">
        <f t="shared" si="18"/>
        <v>1615</v>
      </c>
      <c r="T43" s="91">
        <f t="shared" si="18"/>
        <v>-92385.800000000745</v>
      </c>
      <c r="U43" s="92">
        <f t="shared" si="18"/>
        <v>402.40000000000009</v>
      </c>
      <c r="V43" s="93">
        <f t="shared" si="18"/>
        <v>298970.37209302327</v>
      </c>
      <c r="W43" s="90">
        <f t="shared" si="18"/>
        <v>2267.1589999999997</v>
      </c>
      <c r="X43" s="91">
        <f t="shared" si="18"/>
        <v>197274</v>
      </c>
      <c r="Y43" s="90">
        <f t="shared" si="18"/>
        <v>12455.51400000001</v>
      </c>
      <c r="Z43" s="91">
        <f t="shared" si="18"/>
        <v>1292439.0357293896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102</v>
      </c>
      <c r="F44" s="97">
        <f t="shared" si="18"/>
        <v>16224</v>
      </c>
      <c r="G44" s="94">
        <f t="shared" si="18"/>
        <v>62.238000000000056</v>
      </c>
      <c r="H44" s="95">
        <f t="shared" si="18"/>
        <v>92208</v>
      </c>
      <c r="I44" s="96">
        <f t="shared" si="18"/>
        <v>190</v>
      </c>
      <c r="J44" s="97">
        <f t="shared" si="18"/>
        <v>164423.63636363647</v>
      </c>
      <c r="K44" s="94">
        <f t="shared" si="18"/>
        <v>10</v>
      </c>
      <c r="L44" s="95">
        <f t="shared" si="18"/>
        <v>-676540</v>
      </c>
      <c r="M44" s="96">
        <f t="shared" si="18"/>
        <v>2237.4539999999997</v>
      </c>
      <c r="N44" s="97">
        <f t="shared" si="18"/>
        <v>128934.79999999981</v>
      </c>
      <c r="O44" s="94">
        <f t="shared" si="18"/>
        <v>221</v>
      </c>
      <c r="P44" s="95">
        <f t="shared" si="18"/>
        <v>49719.5</v>
      </c>
      <c r="Q44" s="96">
        <f t="shared" si="18"/>
        <v>4105</v>
      </c>
      <c r="R44" s="97">
        <f t="shared" si="18"/>
        <v>1176041.2000000002</v>
      </c>
      <c r="S44" s="94">
        <f t="shared" si="18"/>
        <v>-2024</v>
      </c>
      <c r="T44" s="95">
        <f t="shared" si="18"/>
        <v>-691481.10000000056</v>
      </c>
      <c r="U44" s="96">
        <f t="shared" si="18"/>
        <v>-364.5</v>
      </c>
      <c r="V44" s="97">
        <f t="shared" si="18"/>
        <v>53177.581395348767</v>
      </c>
      <c r="W44" s="94">
        <f t="shared" si="18"/>
        <v>1979.8989999999999</v>
      </c>
      <c r="X44" s="95">
        <f t="shared" si="18"/>
        <v>117198</v>
      </c>
      <c r="Y44" s="94">
        <f t="shared" si="18"/>
        <v>6519.0909999999858</v>
      </c>
      <c r="Z44" s="95">
        <f t="shared" si="18"/>
        <v>429905.61775898561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135</v>
      </c>
      <c r="F45" s="97">
        <f t="shared" si="18"/>
        <v>49488</v>
      </c>
      <c r="G45" s="94">
        <f t="shared" si="18"/>
        <v>70.044000000000096</v>
      </c>
      <c r="H45" s="95">
        <f t="shared" si="18"/>
        <v>31751</v>
      </c>
      <c r="I45" s="96">
        <f t="shared" si="18"/>
        <v>-145</v>
      </c>
      <c r="J45" s="97">
        <f t="shared" si="18"/>
        <v>-14914.02727272734</v>
      </c>
      <c r="K45" s="94">
        <f t="shared" si="18"/>
        <v>605</v>
      </c>
      <c r="L45" s="95">
        <f t="shared" si="18"/>
        <v>1001656</v>
      </c>
      <c r="M45" s="96">
        <f t="shared" si="18"/>
        <v>1130.9840000000004</v>
      </c>
      <c r="N45" s="97">
        <f t="shared" si="18"/>
        <v>101947.5</v>
      </c>
      <c r="O45" s="94">
        <f t="shared" si="18"/>
        <v>169</v>
      </c>
      <c r="P45" s="95">
        <f t="shared" si="18"/>
        <v>72114.899999999907</v>
      </c>
      <c r="Q45" s="96">
        <f t="shared" si="18"/>
        <v>-134</v>
      </c>
      <c r="R45" s="97">
        <f t="shared" si="18"/>
        <v>98743.400000000373</v>
      </c>
      <c r="S45" s="94">
        <f t="shared" si="18"/>
        <v>1717.9999999999964</v>
      </c>
      <c r="T45" s="95">
        <f t="shared" si="18"/>
        <v>204569.29999999981</v>
      </c>
      <c r="U45" s="96">
        <f t="shared" si="18"/>
        <v>-267.10000000000036</v>
      </c>
      <c r="V45" s="97">
        <f t="shared" si="18"/>
        <v>-323478.62790697673</v>
      </c>
      <c r="W45" s="94">
        <f t="shared" si="18"/>
        <v>326.1899999999996</v>
      </c>
      <c r="X45" s="95">
        <f t="shared" si="18"/>
        <v>80854</v>
      </c>
      <c r="Y45" s="94">
        <f t="shared" si="18"/>
        <v>3608.1180000000022</v>
      </c>
      <c r="Z45" s="95">
        <f t="shared" si="18"/>
        <v>1302731.4448202997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3.1340865803871196</v>
      </c>
      <c r="F46" s="193"/>
      <c r="G46" s="192">
        <f>G23-G42</f>
        <v>3.6693462580012692</v>
      </c>
      <c r="H46" s="193"/>
      <c r="I46" s="192">
        <f>I23-I42</f>
        <v>9.0719148859764189</v>
      </c>
      <c r="J46" s="193"/>
      <c r="K46" s="192">
        <f>K23-K42</f>
        <v>-34.382366237588016</v>
      </c>
      <c r="L46" s="193"/>
      <c r="M46" s="192">
        <f>M23-M42</f>
        <v>13.741831980998761</v>
      </c>
      <c r="N46" s="193"/>
      <c r="O46" s="192">
        <f t="shared" si="18"/>
        <v>6.0337215520927572</v>
      </c>
      <c r="P46" s="193"/>
      <c r="Q46" s="192">
        <f t="shared" si="18"/>
        <v>7.8933575167751826</v>
      </c>
      <c r="R46" s="193"/>
      <c r="S46" s="192">
        <f t="shared" si="18"/>
        <v>-0.21364882721712775</v>
      </c>
      <c r="T46" s="193"/>
      <c r="U46" s="192">
        <f t="shared" si="18"/>
        <v>8.9171326464635143</v>
      </c>
      <c r="V46" s="193"/>
      <c r="W46" s="192">
        <f t="shared" si="18"/>
        <v>29.057744863496907</v>
      </c>
      <c r="X46" s="193"/>
      <c r="Y46" s="192">
        <f t="shared" si="18"/>
        <v>6.9346627717718121</v>
      </c>
      <c r="Z46" s="193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113.91554702495202</v>
      </c>
      <c r="F47" s="72">
        <f t="shared" si="19"/>
        <v>150.32819719594661</v>
      </c>
      <c r="G47" s="71">
        <f t="shared" si="19"/>
        <v>110.74062690635829</v>
      </c>
      <c r="H47" s="73">
        <f t="shared" si="19"/>
        <v>125.7361569470099</v>
      </c>
      <c r="I47" s="74">
        <f t="shared" si="19"/>
        <v>112.02727836329819</v>
      </c>
      <c r="J47" s="72">
        <f t="shared" si="19"/>
        <v>119.0879855497425</v>
      </c>
      <c r="K47" s="71">
        <f t="shared" si="19"/>
        <v>100.70257611241217</v>
      </c>
      <c r="L47" s="73">
        <f t="shared" si="19"/>
        <v>78.34749940405618</v>
      </c>
      <c r="M47" s="74">
        <f t="shared" si="19"/>
        <v>135.9552858122791</v>
      </c>
      <c r="N47" s="72">
        <f t="shared" si="19"/>
        <v>115.77083984122365</v>
      </c>
      <c r="O47" s="71">
        <f t="shared" si="19"/>
        <v>111.15691832002061</v>
      </c>
      <c r="P47" s="73">
        <f t="shared" si="19"/>
        <v>110.70771015348227</v>
      </c>
      <c r="Q47" s="74">
        <f t="shared" si="19"/>
        <v>117.61881169251878</v>
      </c>
      <c r="R47" s="72">
        <f t="shared" si="19"/>
        <v>121.96955330293808</v>
      </c>
      <c r="S47" s="71">
        <f t="shared" si="19"/>
        <v>103.77777777777777</v>
      </c>
      <c r="T47" s="73">
        <f t="shared" si="19"/>
        <v>98.890209390334107</v>
      </c>
      <c r="U47" s="74">
        <f t="shared" si="19"/>
        <v>111.08234646103001</v>
      </c>
      <c r="V47" s="72">
        <f t="shared" si="19"/>
        <v>123.93079192561297</v>
      </c>
      <c r="W47" s="71">
        <f t="shared" si="19"/>
        <v>162.69179176723978</v>
      </c>
      <c r="X47" s="73">
        <f t="shared" si="19"/>
        <v>139.3422810761223</v>
      </c>
      <c r="Y47" s="71">
        <f t="shared" si="19"/>
        <v>113.34468590144921</v>
      </c>
      <c r="Z47" s="73">
        <f t="shared" si="19"/>
        <v>105.12180458526439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110.73684210526315</v>
      </c>
      <c r="F48" s="66">
        <f t="shared" si="19"/>
        <v>118.88707799767171</v>
      </c>
      <c r="G48" s="63">
        <f t="shared" si="19"/>
        <v>105.90986782133092</v>
      </c>
      <c r="H48" s="64">
        <f t="shared" si="19"/>
        <v>120.62099133188417</v>
      </c>
      <c r="I48" s="65">
        <f t="shared" si="19"/>
        <v>110.78320090805902</v>
      </c>
      <c r="J48" s="66">
        <f t="shared" si="19"/>
        <v>111.69977762297762</v>
      </c>
      <c r="K48" s="63">
        <f t="shared" si="19"/>
        <v>100.65146579804561</v>
      </c>
      <c r="L48" s="64">
        <f t="shared" si="19"/>
        <v>81.523625011572648</v>
      </c>
      <c r="M48" s="65">
        <f t="shared" si="19"/>
        <v>133.71364614815747</v>
      </c>
      <c r="N48" s="66">
        <f t="shared" si="19"/>
        <v>108.89760789336738</v>
      </c>
      <c r="O48" s="63">
        <f t="shared" si="19"/>
        <v>105.63200815494393</v>
      </c>
      <c r="P48" s="64">
        <f t="shared" si="19"/>
        <v>103.95997675282305</v>
      </c>
      <c r="Q48" s="65">
        <f t="shared" si="19"/>
        <v>115.26533040794318</v>
      </c>
      <c r="R48" s="66">
        <f t="shared" si="19"/>
        <v>121.57567624395607</v>
      </c>
      <c r="S48" s="63">
        <f t="shared" si="19"/>
        <v>95.469096281704012</v>
      </c>
      <c r="T48" s="64">
        <f t="shared" si="19"/>
        <v>92.069389997505951</v>
      </c>
      <c r="U48" s="65">
        <f t="shared" si="19"/>
        <v>92.186495176848865</v>
      </c>
      <c r="V48" s="66">
        <f t="shared" si="19"/>
        <v>102.92412031093757</v>
      </c>
      <c r="W48" s="63">
        <f t="shared" si="19"/>
        <v>155.34421806510656</v>
      </c>
      <c r="X48" s="64">
        <f t="shared" si="19"/>
        <v>123.40907456676493</v>
      </c>
      <c r="Y48" s="63">
        <f t="shared" si="19"/>
        <v>106.81448609274162</v>
      </c>
      <c r="Z48" s="64">
        <f t="shared" si="19"/>
        <v>101.73391982297156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107.82200590996003</v>
      </c>
      <c r="F49" s="70">
        <f t="shared" si="19"/>
        <v>116.27669861400727</v>
      </c>
      <c r="G49" s="67">
        <f t="shared" si="19"/>
        <v>104.46007177478307</v>
      </c>
      <c r="H49" s="68">
        <f t="shared" si="19"/>
        <v>104.28469447379535</v>
      </c>
      <c r="I49" s="69">
        <f t="shared" si="19"/>
        <v>95.262985952303168</v>
      </c>
      <c r="J49" s="70">
        <f t="shared" si="19"/>
        <v>99.496823992118394</v>
      </c>
      <c r="K49" s="67">
        <f t="shared" si="19"/>
        <v>133.57380688124309</v>
      </c>
      <c r="L49" s="68">
        <f t="shared" si="19"/>
        <v>127.95364575702395</v>
      </c>
      <c r="M49" s="69">
        <f t="shared" si="19"/>
        <v>108.28415265323703</v>
      </c>
      <c r="N49" s="70">
        <f t="shared" si="19"/>
        <v>103.68224385115781</v>
      </c>
      <c r="O49" s="67">
        <f t="shared" si="19"/>
        <v>103.8261263300883</v>
      </c>
      <c r="P49" s="68">
        <f t="shared" si="19"/>
        <v>105.39594700703543</v>
      </c>
      <c r="Q49" s="69">
        <f t="shared" si="19"/>
        <v>99.767506016215592</v>
      </c>
      <c r="R49" s="70">
        <f t="shared" si="19"/>
        <v>100.8863739151806</v>
      </c>
      <c r="S49" s="67">
        <f t="shared" si="19"/>
        <v>105.34217269086295</v>
      </c>
      <c r="T49" s="68">
        <f t="shared" si="19"/>
        <v>106.91818762816716</v>
      </c>
      <c r="U49" s="69">
        <f t="shared" si="19"/>
        <v>95.083294983893225</v>
      </c>
      <c r="V49" s="70">
        <f t="shared" si="19"/>
        <v>86.778835553171447</v>
      </c>
      <c r="W49" s="67">
        <f t="shared" si="19"/>
        <v>104.78833030222145</v>
      </c>
      <c r="X49" s="68">
        <f t="shared" si="19"/>
        <v>107.70344031867893</v>
      </c>
      <c r="Y49" s="67">
        <f t="shared" si="19"/>
        <v>102.81294084199124</v>
      </c>
      <c r="Z49" s="68">
        <f t="shared" si="19"/>
        <v>104.44757852624289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FD6F-D1B0-4C56-9C5D-10A946FD447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91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839</v>
      </c>
      <c r="F5" s="14">
        <v>63604</v>
      </c>
      <c r="G5" s="15">
        <v>30</v>
      </c>
      <c r="H5" s="16">
        <v>5440</v>
      </c>
      <c r="I5" s="13">
        <v>1008</v>
      </c>
      <c r="J5" s="14">
        <v>940816</v>
      </c>
      <c r="K5" s="17">
        <v>2090</v>
      </c>
      <c r="L5" s="18">
        <v>5060692</v>
      </c>
      <c r="M5" s="13">
        <v>1074</v>
      </c>
      <c r="N5" s="75">
        <v>258635</v>
      </c>
      <c r="O5" s="19">
        <v>841</v>
      </c>
      <c r="P5" s="18">
        <v>31518</v>
      </c>
      <c r="Q5" s="13">
        <v>12186</v>
      </c>
      <c r="R5" s="14">
        <v>2017653</v>
      </c>
      <c r="S5" s="19">
        <v>17424</v>
      </c>
      <c r="T5" s="18">
        <v>5168554</v>
      </c>
      <c r="U5" s="13">
        <v>3237</v>
      </c>
      <c r="V5" s="14">
        <v>1196843</v>
      </c>
      <c r="W5" s="13">
        <v>317</v>
      </c>
      <c r="X5" s="18">
        <v>61724</v>
      </c>
      <c r="Y5" s="20">
        <f t="shared" ref="Y5:Z18" si="0">+W5+U5+S5+Q5+O5+M5+K5+I5+G5+E5</f>
        <v>39046</v>
      </c>
      <c r="Z5" s="21">
        <f t="shared" si="0"/>
        <v>14805479</v>
      </c>
    </row>
    <row r="6" spans="1:26" ht="18.95" customHeight="1" x14ac:dyDescent="0.15">
      <c r="A6" s="7"/>
      <c r="B6" s="22"/>
      <c r="C6" s="83"/>
      <c r="D6" s="81" t="s">
        <v>22</v>
      </c>
      <c r="E6" s="23">
        <v>805</v>
      </c>
      <c r="F6" s="24">
        <v>63150</v>
      </c>
      <c r="G6" s="25">
        <v>30</v>
      </c>
      <c r="H6" s="26">
        <v>5440</v>
      </c>
      <c r="I6" s="27">
        <v>1198</v>
      </c>
      <c r="J6" s="21">
        <v>1045744</v>
      </c>
      <c r="K6" s="25">
        <v>1488</v>
      </c>
      <c r="L6" s="26">
        <v>3630844</v>
      </c>
      <c r="M6" s="27">
        <v>838</v>
      </c>
      <c r="N6" s="76">
        <v>230646</v>
      </c>
      <c r="O6" s="25">
        <v>872</v>
      </c>
      <c r="P6" s="26">
        <v>39795</v>
      </c>
      <c r="Q6" s="27">
        <v>13066</v>
      </c>
      <c r="R6" s="21">
        <v>2078029</v>
      </c>
      <c r="S6" s="25">
        <v>17901</v>
      </c>
      <c r="T6" s="26">
        <v>5343280</v>
      </c>
      <c r="U6" s="27">
        <v>4167</v>
      </c>
      <c r="V6" s="21">
        <v>1756194</v>
      </c>
      <c r="W6" s="27">
        <v>456</v>
      </c>
      <c r="X6" s="26">
        <v>80869</v>
      </c>
      <c r="Y6" s="20">
        <f t="shared" si="0"/>
        <v>40821</v>
      </c>
      <c r="Z6" s="21">
        <f t="shared" si="0"/>
        <v>14273991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1550.9</v>
      </c>
      <c r="F7" s="36">
        <v>273042</v>
      </c>
      <c r="G7" s="29">
        <v>151</v>
      </c>
      <c r="H7" s="30">
        <v>74178</v>
      </c>
      <c r="I7" s="31">
        <v>1687</v>
      </c>
      <c r="J7" s="32">
        <v>2175690</v>
      </c>
      <c r="K7" s="77">
        <v>1654</v>
      </c>
      <c r="L7" s="30">
        <v>3478880</v>
      </c>
      <c r="M7" s="23">
        <v>1543.3</v>
      </c>
      <c r="N7" s="24">
        <v>288900.25</v>
      </c>
      <c r="O7" s="33">
        <v>2884</v>
      </c>
      <c r="P7" s="34">
        <v>714915</v>
      </c>
      <c r="Q7" s="23">
        <v>30611.4</v>
      </c>
      <c r="R7" s="24">
        <v>5014360</v>
      </c>
      <c r="S7" s="33">
        <v>28851.200000000001</v>
      </c>
      <c r="T7" s="34">
        <v>2438168</v>
      </c>
      <c r="U7" s="23">
        <v>4014.5</v>
      </c>
      <c r="V7" s="24">
        <v>2233899.5</v>
      </c>
      <c r="W7" s="23">
        <v>1477.2</v>
      </c>
      <c r="X7" s="34">
        <v>340657</v>
      </c>
      <c r="Y7" s="31">
        <f t="shared" si="0"/>
        <v>74424.5</v>
      </c>
      <c r="Z7" s="24">
        <f>+X7+V7+T7+R7+P7+N7+L7+J7+H7+F7</f>
        <v>17032689.75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203</v>
      </c>
      <c r="F8" s="14">
        <v>37250</v>
      </c>
      <c r="G8" s="15">
        <v>152.43100000000001</v>
      </c>
      <c r="H8" s="16">
        <v>93800</v>
      </c>
      <c r="I8" s="13">
        <v>404</v>
      </c>
      <c r="J8" s="14">
        <v>241917.18181818182</v>
      </c>
      <c r="K8" s="17">
        <v>0</v>
      </c>
      <c r="L8" s="18">
        <v>0</v>
      </c>
      <c r="M8" s="13">
        <v>4450</v>
      </c>
      <c r="N8" s="75">
        <v>932047.1</v>
      </c>
      <c r="O8" s="19">
        <v>47</v>
      </c>
      <c r="P8" s="18">
        <v>5903.1</v>
      </c>
      <c r="Q8" s="13">
        <v>6668</v>
      </c>
      <c r="R8" s="14">
        <v>1568852.6</v>
      </c>
      <c r="S8" s="19">
        <v>25009</v>
      </c>
      <c r="T8" s="18">
        <v>3079166.4</v>
      </c>
      <c r="U8" s="13">
        <v>337</v>
      </c>
      <c r="V8" s="14">
        <v>41070.488372093023</v>
      </c>
      <c r="W8" s="13">
        <v>53</v>
      </c>
      <c r="X8" s="18">
        <v>1600</v>
      </c>
      <c r="Y8" s="13">
        <f t="shared" si="0"/>
        <v>37323.430999999997</v>
      </c>
      <c r="Z8" s="14">
        <f t="shared" si="0"/>
        <v>6001606.870190274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145</v>
      </c>
      <c r="F9" s="24">
        <v>22750</v>
      </c>
      <c r="G9" s="25">
        <v>163.12</v>
      </c>
      <c r="H9" s="26">
        <v>99600</v>
      </c>
      <c r="I9" s="27">
        <v>368</v>
      </c>
      <c r="J9" s="21">
        <v>223050.63636363635</v>
      </c>
      <c r="K9" s="25">
        <v>0</v>
      </c>
      <c r="L9" s="26">
        <v>0</v>
      </c>
      <c r="M9" s="27">
        <v>4786.55</v>
      </c>
      <c r="N9" s="76">
        <v>1049390.1000000001</v>
      </c>
      <c r="O9" s="25">
        <v>47</v>
      </c>
      <c r="P9" s="26">
        <v>5903.1</v>
      </c>
      <c r="Q9" s="27">
        <v>6671</v>
      </c>
      <c r="R9" s="21">
        <v>1528178.8</v>
      </c>
      <c r="S9" s="25">
        <v>26274</v>
      </c>
      <c r="T9" s="26">
        <v>3263280.4</v>
      </c>
      <c r="U9" s="27">
        <v>304</v>
      </c>
      <c r="V9" s="21">
        <v>29446.906976744187</v>
      </c>
      <c r="W9" s="27">
        <v>43</v>
      </c>
      <c r="X9" s="26">
        <v>1400</v>
      </c>
      <c r="Y9" s="20">
        <f t="shared" si="0"/>
        <v>38801.670000000006</v>
      </c>
      <c r="Z9" s="21">
        <f t="shared" si="0"/>
        <v>6222999.9433403797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175</v>
      </c>
      <c r="F10" s="36">
        <v>31000</v>
      </c>
      <c r="G10" s="29">
        <v>167.46800000000007</v>
      </c>
      <c r="H10" s="30">
        <v>100400</v>
      </c>
      <c r="I10" s="37">
        <v>962</v>
      </c>
      <c r="J10" s="38">
        <v>556157.51818181819</v>
      </c>
      <c r="K10" s="77">
        <v>0</v>
      </c>
      <c r="L10" s="30">
        <v>0</v>
      </c>
      <c r="M10" s="35">
        <v>7991</v>
      </c>
      <c r="N10" s="36">
        <v>1687003.1030000001</v>
      </c>
      <c r="O10" s="29">
        <v>23</v>
      </c>
      <c r="P10" s="30">
        <v>2877.2999999999993</v>
      </c>
      <c r="Q10" s="35">
        <v>12429</v>
      </c>
      <c r="R10" s="36">
        <v>1685059.0756000003</v>
      </c>
      <c r="S10" s="29">
        <v>3255</v>
      </c>
      <c r="T10" s="30">
        <v>505882.20000000007</v>
      </c>
      <c r="U10" s="35">
        <v>778</v>
      </c>
      <c r="V10" s="36">
        <v>73844.251162790708</v>
      </c>
      <c r="W10" s="35">
        <v>85</v>
      </c>
      <c r="X10" s="30">
        <v>1500</v>
      </c>
      <c r="Y10" s="37">
        <f t="shared" si="0"/>
        <v>25865.468000000001</v>
      </c>
      <c r="Z10" s="36">
        <f t="shared" si="0"/>
        <v>4643723.4479446094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1876</v>
      </c>
      <c r="R11" s="14">
        <v>585513.19999999995</v>
      </c>
      <c r="S11" s="19">
        <v>0</v>
      </c>
      <c r="T11" s="18">
        <v>0</v>
      </c>
      <c r="U11" s="13">
        <v>45</v>
      </c>
      <c r="V11" s="14">
        <v>8759</v>
      </c>
      <c r="W11" s="13">
        <v>0</v>
      </c>
      <c r="X11" s="18">
        <v>80</v>
      </c>
      <c r="Y11" s="13">
        <f>+W11+U11+S11+Q11+O11+M11+K11+I11+G11+E11</f>
        <v>2011</v>
      </c>
      <c r="Z11" s="14">
        <f t="shared" si="0"/>
        <v>684352.2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2114</v>
      </c>
      <c r="R12" s="21">
        <v>620376.19999999995</v>
      </c>
      <c r="S12" s="25">
        <v>0</v>
      </c>
      <c r="T12" s="26">
        <v>0</v>
      </c>
      <c r="U12" s="27">
        <v>173</v>
      </c>
      <c r="V12" s="21">
        <v>30963</v>
      </c>
      <c r="W12" s="27">
        <v>0</v>
      </c>
      <c r="X12" s="26">
        <v>235</v>
      </c>
      <c r="Y12" s="20">
        <f t="shared" ref="Y12:Y18" si="1">+W12+U12+S12+Q12+O12+M12+K12+I12+G12+E12</f>
        <v>2378</v>
      </c>
      <c r="Z12" s="21">
        <f t="shared" si="0"/>
        <v>742925.5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6855.5</v>
      </c>
      <c r="R13" s="36">
        <v>1962552.3</v>
      </c>
      <c r="S13" s="29">
        <v>2</v>
      </c>
      <c r="T13" s="30">
        <v>1835</v>
      </c>
      <c r="U13" s="35">
        <v>594</v>
      </c>
      <c r="V13" s="36">
        <v>126169</v>
      </c>
      <c r="W13" s="35">
        <v>15</v>
      </c>
      <c r="X13" s="30">
        <v>33431</v>
      </c>
      <c r="Y13" s="37">
        <f t="shared" si="1"/>
        <v>7696.5</v>
      </c>
      <c r="Z13" s="36">
        <f t="shared" si="0"/>
        <v>2350049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1393</v>
      </c>
      <c r="N14" s="75">
        <v>99352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1393</v>
      </c>
      <c r="Z14" s="14">
        <f t="shared" si="0"/>
        <v>99352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559</v>
      </c>
      <c r="N15" s="76">
        <v>41512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559</v>
      </c>
      <c r="Z15" s="24">
        <f t="shared" si="0"/>
        <v>41512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3297</v>
      </c>
      <c r="N16" s="36">
        <v>496227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3297</v>
      </c>
      <c r="Z16" s="36">
        <f t="shared" si="0"/>
        <v>496227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813</v>
      </c>
      <c r="H17" s="18">
        <v>279977</v>
      </c>
      <c r="I17" s="13">
        <v>201</v>
      </c>
      <c r="J17" s="14">
        <v>122912</v>
      </c>
      <c r="K17" s="19">
        <v>45</v>
      </c>
      <c r="L17" s="18">
        <v>27875</v>
      </c>
      <c r="M17" s="13">
        <v>427.096</v>
      </c>
      <c r="N17" s="75">
        <v>146089</v>
      </c>
      <c r="O17" s="19">
        <v>2993</v>
      </c>
      <c r="P17" s="18">
        <v>1206742.2</v>
      </c>
      <c r="Q17" s="13">
        <v>5509</v>
      </c>
      <c r="R17" s="14">
        <v>1342109.7</v>
      </c>
      <c r="S17" s="19">
        <v>317</v>
      </c>
      <c r="T17" s="18">
        <v>76895</v>
      </c>
      <c r="U17" s="13">
        <v>12</v>
      </c>
      <c r="V17" s="14">
        <v>2640</v>
      </c>
      <c r="W17" s="13">
        <v>3246.357</v>
      </c>
      <c r="X17" s="18">
        <v>438026</v>
      </c>
      <c r="Y17" s="41">
        <f t="shared" si="1"/>
        <v>13563.453</v>
      </c>
      <c r="Z17" s="42">
        <f t="shared" si="0"/>
        <v>3643265.9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785</v>
      </c>
      <c r="H18" s="26">
        <v>267116</v>
      </c>
      <c r="I18" s="27">
        <v>195</v>
      </c>
      <c r="J18" s="21">
        <v>135211</v>
      </c>
      <c r="K18" s="25">
        <v>47</v>
      </c>
      <c r="L18" s="26">
        <v>30805</v>
      </c>
      <c r="M18" s="27">
        <v>438.09199999999998</v>
      </c>
      <c r="N18" s="21">
        <v>112547</v>
      </c>
      <c r="O18" s="25">
        <v>3005</v>
      </c>
      <c r="P18" s="26">
        <v>1209852.2</v>
      </c>
      <c r="Q18" s="27">
        <v>5040</v>
      </c>
      <c r="R18" s="21">
        <v>1224189.3</v>
      </c>
      <c r="S18" s="25">
        <v>496</v>
      </c>
      <c r="T18" s="26">
        <v>112581</v>
      </c>
      <c r="U18" s="27">
        <v>21</v>
      </c>
      <c r="V18" s="21">
        <v>1980</v>
      </c>
      <c r="W18" s="27">
        <v>3078.4270000000001</v>
      </c>
      <c r="X18" s="26">
        <v>418148</v>
      </c>
      <c r="Y18" s="23">
        <f t="shared" si="1"/>
        <v>13105.519</v>
      </c>
      <c r="Z18" s="24">
        <f t="shared" si="0"/>
        <v>3512429.5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1057</v>
      </c>
      <c r="H19" s="34">
        <v>371455</v>
      </c>
      <c r="I19" s="23">
        <v>396</v>
      </c>
      <c r="J19" s="24">
        <v>220069</v>
      </c>
      <c r="K19" s="78">
        <v>148</v>
      </c>
      <c r="L19" s="34">
        <v>104395</v>
      </c>
      <c r="M19" s="23">
        <v>802.08</v>
      </c>
      <c r="N19" s="24">
        <v>277494</v>
      </c>
      <c r="O19" s="33">
        <v>1510</v>
      </c>
      <c r="P19" s="34">
        <v>618671.9</v>
      </c>
      <c r="Q19" s="23">
        <v>7740</v>
      </c>
      <c r="R19" s="24">
        <v>2478180.4620000003</v>
      </c>
      <c r="S19" s="33">
        <v>51</v>
      </c>
      <c r="T19" s="34">
        <v>11093</v>
      </c>
      <c r="U19" s="23">
        <v>46</v>
      </c>
      <c r="V19" s="24">
        <v>12760</v>
      </c>
      <c r="W19" s="23">
        <v>5234.9867000000013</v>
      </c>
      <c r="X19" s="34">
        <v>673995</v>
      </c>
      <c r="Y19" s="35">
        <f>+W19+U19+S19+Q19+O19+M19+K19+I19+G19+E19</f>
        <v>16985.066700000003</v>
      </c>
      <c r="Z19" s="36">
        <f>+X19+V19+T19+R19+P19+N19+L19+J19+H19+F19</f>
        <v>4768113.3619999997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100854</v>
      </c>
      <c r="G20" s="19">
        <f>G5+G8+G11+G14+G17</f>
        <v>1070.431</v>
      </c>
      <c r="H20" s="18">
        <f t="shared" si="2"/>
        <v>454217</v>
      </c>
      <c r="I20" s="13">
        <f t="shared" si="2"/>
        <v>1613</v>
      </c>
      <c r="J20" s="14">
        <f t="shared" si="2"/>
        <v>1305645.1818181819</v>
      </c>
      <c r="K20" s="19">
        <f t="shared" si="2"/>
        <v>2135</v>
      </c>
      <c r="L20" s="18">
        <f t="shared" si="2"/>
        <v>5088567</v>
      </c>
      <c r="M20" s="13">
        <f t="shared" si="2"/>
        <v>7359.0959999999995</v>
      </c>
      <c r="N20" s="14">
        <f t="shared" si="2"/>
        <v>1451123.1</v>
      </c>
      <c r="O20" s="19">
        <f t="shared" si="2"/>
        <v>3881</v>
      </c>
      <c r="P20" s="18">
        <f t="shared" si="2"/>
        <v>1244163.3</v>
      </c>
      <c r="Q20" s="13">
        <f t="shared" si="2"/>
        <v>26239</v>
      </c>
      <c r="R20" s="14">
        <f t="shared" si="2"/>
        <v>5514128.5</v>
      </c>
      <c r="S20" s="19">
        <f t="shared" si="2"/>
        <v>42750</v>
      </c>
      <c r="T20" s="18">
        <f t="shared" si="2"/>
        <v>8324615.4000000004</v>
      </c>
      <c r="U20" s="13">
        <f t="shared" si="2"/>
        <v>3631</v>
      </c>
      <c r="V20" s="14">
        <f t="shared" si="2"/>
        <v>1249312.4883720931</v>
      </c>
      <c r="W20" s="13">
        <f t="shared" si="2"/>
        <v>3616.357</v>
      </c>
      <c r="X20" s="18">
        <f t="shared" si="2"/>
        <v>501430</v>
      </c>
      <c r="Y20" s="31">
        <f t="shared" ref="Y20:Z21" si="3">+Y17+Y14+Y11+Y8+Y5</f>
        <v>93336.883999999991</v>
      </c>
      <c r="Z20" s="32">
        <f t="shared" si="3"/>
        <v>25234055.970190272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950</v>
      </c>
      <c r="F21" s="21">
        <f t="shared" si="4"/>
        <v>85900</v>
      </c>
      <c r="G21" s="25">
        <f t="shared" si="4"/>
        <v>1053.1199999999999</v>
      </c>
      <c r="H21" s="26">
        <f t="shared" si="4"/>
        <v>447156</v>
      </c>
      <c r="I21" s="27">
        <f t="shared" si="4"/>
        <v>1762</v>
      </c>
      <c r="J21" s="21">
        <f t="shared" si="4"/>
        <v>1405356.9363636363</v>
      </c>
      <c r="K21" s="25">
        <f t="shared" si="4"/>
        <v>1535</v>
      </c>
      <c r="L21" s="26">
        <f t="shared" si="4"/>
        <v>3661649</v>
      </c>
      <c r="M21" s="27">
        <f t="shared" si="4"/>
        <v>6636.6419999999998</v>
      </c>
      <c r="N21" s="21">
        <f t="shared" si="4"/>
        <v>1449095.1</v>
      </c>
      <c r="O21" s="25">
        <f t="shared" si="4"/>
        <v>3924</v>
      </c>
      <c r="P21" s="26">
        <f t="shared" si="4"/>
        <v>1255550.3</v>
      </c>
      <c r="Q21" s="27">
        <f t="shared" si="4"/>
        <v>26891</v>
      </c>
      <c r="R21" s="21">
        <f t="shared" si="4"/>
        <v>5450773.2999999998</v>
      </c>
      <c r="S21" s="25">
        <f t="shared" si="4"/>
        <v>44671</v>
      </c>
      <c r="T21" s="26">
        <f t="shared" si="4"/>
        <v>8719141.4000000004</v>
      </c>
      <c r="U21" s="27">
        <f t="shared" si="2"/>
        <v>4665</v>
      </c>
      <c r="V21" s="21">
        <f t="shared" si="2"/>
        <v>1818583.9069767443</v>
      </c>
      <c r="W21" s="27">
        <f t="shared" si="2"/>
        <v>3577.4270000000001</v>
      </c>
      <c r="X21" s="26">
        <f t="shared" si="2"/>
        <v>500652</v>
      </c>
      <c r="Y21" s="23">
        <f t="shared" si="3"/>
        <v>95665.189000000013</v>
      </c>
      <c r="Z21" s="24">
        <f t="shared" si="3"/>
        <v>24793857.94334038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1725.9</v>
      </c>
      <c r="F22" s="24">
        <f>F7+F10+F13+F16+F19</f>
        <v>304042</v>
      </c>
      <c r="G22" s="33">
        <f t="shared" si="2"/>
        <v>1570.4680000000001</v>
      </c>
      <c r="H22" s="34">
        <f t="shared" si="2"/>
        <v>741033</v>
      </c>
      <c r="I22" s="23">
        <f t="shared" si="2"/>
        <v>3061</v>
      </c>
      <c r="J22" s="24">
        <f t="shared" si="2"/>
        <v>2963978.2181818183</v>
      </c>
      <c r="K22" s="33">
        <f t="shared" si="2"/>
        <v>1802</v>
      </c>
      <c r="L22" s="34">
        <f t="shared" si="2"/>
        <v>3583275</v>
      </c>
      <c r="M22" s="23">
        <f t="shared" si="2"/>
        <v>13652.38</v>
      </c>
      <c r="N22" s="24">
        <f t="shared" si="2"/>
        <v>2768624.3530000001</v>
      </c>
      <c r="O22" s="33">
        <f t="shared" si="2"/>
        <v>4417</v>
      </c>
      <c r="P22" s="34">
        <f t="shared" si="2"/>
        <v>1336464.2000000002</v>
      </c>
      <c r="Q22" s="23">
        <f t="shared" si="2"/>
        <v>57635.9</v>
      </c>
      <c r="R22" s="24">
        <f t="shared" si="2"/>
        <v>11140151.8376</v>
      </c>
      <c r="S22" s="33">
        <f t="shared" si="2"/>
        <v>32159.200000000001</v>
      </c>
      <c r="T22" s="34">
        <f t="shared" si="2"/>
        <v>2956978.2</v>
      </c>
      <c r="U22" s="23">
        <f t="shared" si="2"/>
        <v>5432.5</v>
      </c>
      <c r="V22" s="24">
        <f t="shared" si="2"/>
        <v>2446672.7511627907</v>
      </c>
      <c r="W22" s="23">
        <f t="shared" si="2"/>
        <v>6812.1867000000011</v>
      </c>
      <c r="X22" s="34">
        <f t="shared" si="2"/>
        <v>1049583</v>
      </c>
      <c r="Y22" s="23">
        <f>+Y19+Y16+Y13+Y10+Y7</f>
        <v>128268.5347</v>
      </c>
      <c r="Z22" s="24">
        <f>+Z19+Z16+Z13+Z10+Z7</f>
        <v>29290802.559944607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59.289243407345673</v>
      </c>
      <c r="F23" s="178"/>
      <c r="G23" s="177">
        <f>(G20+G21)/(G22+G41)*100</f>
        <v>67.983544759694254</v>
      </c>
      <c r="H23" s="178"/>
      <c r="I23" s="177">
        <f>(I20+I21)/(I22+I41)*100</f>
        <v>53.819167596874507</v>
      </c>
      <c r="J23" s="178"/>
      <c r="K23" s="177">
        <f>(K20+K21)/(K22+K41)*100</f>
        <v>122.17043941411451</v>
      </c>
      <c r="L23" s="178"/>
      <c r="M23" s="177">
        <f>(M20+M21)/(M22+M41)*100</f>
        <v>52.6505789226864</v>
      </c>
      <c r="N23" s="178"/>
      <c r="O23" s="177">
        <f>(O20+O21)/(O22+O41)*100</f>
        <v>87.923848146896475</v>
      </c>
      <c r="P23" s="178"/>
      <c r="Q23" s="177">
        <f>(Q20+Q21)/(Q22+Q41)*100</f>
        <v>45.831830909614766</v>
      </c>
      <c r="R23" s="178"/>
      <c r="S23" s="177">
        <f>(S20+S21)/(S22+S41)*100</f>
        <v>131.97734278994074</v>
      </c>
      <c r="T23" s="178"/>
      <c r="U23" s="177">
        <f>(U20+U21)/(U22+U41)*100</f>
        <v>69.720144549962185</v>
      </c>
      <c r="V23" s="178"/>
      <c r="W23" s="177">
        <f>(W20+W21)/(W22+W41)*100</f>
        <v>52.952147296127251</v>
      </c>
      <c r="X23" s="178"/>
      <c r="Y23" s="177">
        <f>(Y20+Y21)/(Y22+Y41)*100</f>
        <v>73.01172412033489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176164.32006489366</v>
      </c>
      <c r="F24" s="180"/>
      <c r="G24" s="181">
        <f>H22/G22*1000</f>
        <v>471854.88656884443</v>
      </c>
      <c r="H24" s="182"/>
      <c r="I24" s="183">
        <f>J22/I22*1000</f>
        <v>968303.89355825493</v>
      </c>
      <c r="J24" s="184"/>
      <c r="K24" s="181">
        <f>L22/K22*1000</f>
        <v>1988498.8901220865</v>
      </c>
      <c r="L24" s="182"/>
      <c r="M24" s="183">
        <f>N22/M22*1000</f>
        <v>202794.26393053815</v>
      </c>
      <c r="N24" s="184"/>
      <c r="O24" s="181">
        <f>P22/O22*1000</f>
        <v>302572.83223907632</v>
      </c>
      <c r="P24" s="182"/>
      <c r="Q24" s="183">
        <f>R22/Q22*1000</f>
        <v>193284.94631991518</v>
      </c>
      <c r="R24" s="184"/>
      <c r="S24" s="181">
        <f>T22/S22*1000</f>
        <v>91948.1268190751</v>
      </c>
      <c r="T24" s="182"/>
      <c r="U24" s="183">
        <f>V22/U22*1000</f>
        <v>450376.94453065639</v>
      </c>
      <c r="V24" s="184"/>
      <c r="W24" s="181">
        <f>X22/W22*1000</f>
        <v>154074.31508006086</v>
      </c>
      <c r="X24" s="182"/>
      <c r="Y24" s="183">
        <f>Z22/Y22*1000</f>
        <v>228355.32212518997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1.3455365371067891</v>
      </c>
      <c r="F25" s="49"/>
      <c r="G25" s="50">
        <f>G22/Y22*100</f>
        <v>1.2243595077101945</v>
      </c>
      <c r="H25" s="51"/>
      <c r="I25" s="48">
        <f>I22/Y22*100</f>
        <v>2.3863997566973065</v>
      </c>
      <c r="J25" s="49"/>
      <c r="K25" s="50">
        <f>K22/Y22*100</f>
        <v>1.4048651948933506</v>
      </c>
      <c r="L25" s="51"/>
      <c r="M25" s="48">
        <f>M22/Y22*100</f>
        <v>10.64359239148617</v>
      </c>
      <c r="N25" s="49"/>
      <c r="O25" s="50">
        <f>O22/Y22*100</f>
        <v>3.4435569177824248</v>
      </c>
      <c r="P25" s="51"/>
      <c r="Q25" s="48">
        <f>Q22/Y22*100</f>
        <v>44.93377907122845</v>
      </c>
      <c r="R25" s="49"/>
      <c r="S25" s="50">
        <f>S22/Y22*100</f>
        <v>25.071776235080044</v>
      </c>
      <c r="T25" s="51"/>
      <c r="U25" s="48">
        <f>U22/Y22*100</f>
        <v>4.2352553669578947</v>
      </c>
      <c r="V25" s="49"/>
      <c r="W25" s="50">
        <f>W22/Y22*100</f>
        <v>5.3108790210573762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31">
        <f>+'(令和5年9月)'!E20</f>
        <v>1215</v>
      </c>
      <c r="F27" s="128">
        <f>+'(令和5年9月)'!F20</f>
        <v>161878</v>
      </c>
      <c r="G27" s="129">
        <f>+'(令和5年9月)'!G20</f>
        <v>1123.8240000000001</v>
      </c>
      <c r="H27" s="130">
        <f>+'(令和5年9月)'!H20</f>
        <v>399775</v>
      </c>
      <c r="I27" s="131">
        <f>+'(令和5年9月)'!I20</f>
        <v>2023</v>
      </c>
      <c r="J27" s="128">
        <f>+'(令和5年9月)'!J20</f>
        <v>1244467</v>
      </c>
      <c r="K27" s="129">
        <f>+'(令和5年9月)'!K20</f>
        <v>1702</v>
      </c>
      <c r="L27" s="130">
        <f>+'(令和5年9月)'!L20</f>
        <v>3282453</v>
      </c>
      <c r="M27" s="131">
        <f>+'(令和5年9月)'!M20</f>
        <v>9356.0159999999996</v>
      </c>
      <c r="N27" s="128">
        <f>+'(令和5年9月)'!N20</f>
        <v>1594578</v>
      </c>
      <c r="O27" s="129">
        <f>+'(令和5年9月)'!O20</f>
        <v>4071</v>
      </c>
      <c r="P27" s="130">
        <f>+'(令和5年9月)'!P20</f>
        <v>1376053</v>
      </c>
      <c r="Q27" s="131">
        <f>+'(令和5年9月)'!Q20</f>
        <v>27462</v>
      </c>
      <c r="R27" s="128">
        <f>+'(令和5年9月)'!R20</f>
        <v>5442686.2000000002</v>
      </c>
      <c r="S27" s="129">
        <f>+'(令和5年9月)'!S20</f>
        <v>57135</v>
      </c>
      <c r="T27" s="130">
        <f>+'(令和5年9月)'!T20</f>
        <v>9801688</v>
      </c>
      <c r="U27" s="131">
        <f>+'(令和5年9月)'!U20</f>
        <v>4024</v>
      </c>
      <c r="V27" s="128">
        <f>+'(令和5年9月)'!V20</f>
        <v>1387011.7674418604</v>
      </c>
      <c r="W27" s="131">
        <f>+'(令和5年9月)'!W20</f>
        <v>6214.8860000000004</v>
      </c>
      <c r="X27" s="130">
        <f>+'(令和5年9月)'!X20</f>
        <v>1380962</v>
      </c>
      <c r="Y27" s="131">
        <f>+'(令和5年9月)'!Y20</f>
        <v>114326.726</v>
      </c>
      <c r="Z27" s="128">
        <f>+'(令和5年9月)'!Z20</f>
        <v>26071551.967441861</v>
      </c>
    </row>
    <row r="28" spans="1:28" ht="18.95" customHeight="1" x14ac:dyDescent="0.15">
      <c r="A28" s="22"/>
      <c r="B28" s="190"/>
      <c r="C28" s="7"/>
      <c r="D28" s="55" t="s">
        <v>22</v>
      </c>
      <c r="E28" s="154">
        <f>+'(令和5年9月)'!E21</f>
        <v>1029</v>
      </c>
      <c r="F28" s="135">
        <f>+'(令和5年9月)'!F21</f>
        <v>111483</v>
      </c>
      <c r="G28" s="136">
        <f>+'(令和5年9月)'!G21</f>
        <v>1219.79</v>
      </c>
      <c r="H28" s="137">
        <f>+'(令和5年9月)'!H21</f>
        <v>451739</v>
      </c>
      <c r="I28" s="134">
        <f>+'(令和5年9月)'!I21</f>
        <v>1979</v>
      </c>
      <c r="J28" s="135">
        <f>+'(令和5年9月)'!J21</f>
        <v>1318810.9090909092</v>
      </c>
      <c r="K28" s="136">
        <f>+'(令和5年9月)'!K21</f>
        <v>2266</v>
      </c>
      <c r="L28" s="137">
        <f>+'(令和5年9月)'!L21</f>
        <v>4362234</v>
      </c>
      <c r="M28" s="134">
        <f>+'(令和5年9月)'!M21</f>
        <v>6185.1120000000001</v>
      </c>
      <c r="N28" s="135">
        <f>+'(令和5年9月)'!N21</f>
        <v>1215618</v>
      </c>
      <c r="O28" s="136">
        <f>+'(令和5年9月)'!O21</f>
        <v>4116</v>
      </c>
      <c r="P28" s="137">
        <f>+'(令和5年9月)'!P21</f>
        <v>1364019</v>
      </c>
      <c r="Q28" s="134">
        <f>+'(令和5年9月)'!Q21</f>
        <v>27414</v>
      </c>
      <c r="R28" s="135">
        <f>+'(令和5年9月)'!R21</f>
        <v>5491500.2000000002</v>
      </c>
      <c r="S28" s="136">
        <f>+'(令和5年9月)'!S21</f>
        <v>57307</v>
      </c>
      <c r="T28" s="137">
        <f>+'(令和5年9月)'!T21</f>
        <v>9745462</v>
      </c>
      <c r="U28" s="134">
        <f>+'(令和5年9月)'!U21</f>
        <v>3705</v>
      </c>
      <c r="V28" s="135">
        <f>+'(令和5年9月)'!V21</f>
        <v>1161853.3488372094</v>
      </c>
      <c r="W28" s="134">
        <f>+'(令和5年9月)'!W21</f>
        <v>6445.3964999999998</v>
      </c>
      <c r="X28" s="137">
        <f>+'(令和5年9月)'!X21</f>
        <v>1367896</v>
      </c>
      <c r="Y28" s="138">
        <f>+'(令和5年9月)'!Y21</f>
        <v>111666.2985</v>
      </c>
      <c r="Z28" s="139">
        <f>+'(令和5年9月)'!Z21</f>
        <v>26590615.457928117</v>
      </c>
    </row>
    <row r="29" spans="1:28" ht="18.95" customHeight="1" thickBot="1" x14ac:dyDescent="0.2">
      <c r="A29" s="22"/>
      <c r="B29" s="190"/>
      <c r="C29" s="7"/>
      <c r="D29" s="55" t="s">
        <v>24</v>
      </c>
      <c r="E29" s="138">
        <f>+'(令和5年9月)'!E22</f>
        <v>2258.9079999999999</v>
      </c>
      <c r="F29" s="139">
        <f>+'(令和5年9月)'!F22</f>
        <v>429666</v>
      </c>
      <c r="G29" s="140">
        <f>+'(令和5年9月)'!G22</f>
        <v>1678.463</v>
      </c>
      <c r="H29" s="141">
        <f>+'(令和5年9月)'!H22</f>
        <v>724024</v>
      </c>
      <c r="I29" s="138">
        <f>+'(令和5年9月)'!I22</f>
        <v>3247</v>
      </c>
      <c r="J29" s="139">
        <f>+'(令和5年9月)'!J22</f>
        <v>2533134.8454545452</v>
      </c>
      <c r="K29" s="140">
        <f>+'(令和5年9月)'!K22</f>
        <v>6696</v>
      </c>
      <c r="L29" s="141">
        <f>+'(令和5年9月)'!L22</f>
        <v>3275278</v>
      </c>
      <c r="M29" s="138">
        <f>+'(令和5年9月)'!M22</f>
        <v>17512.356</v>
      </c>
      <c r="N29" s="139">
        <f>+'(令和5年9月)'!N22</f>
        <v>3406788.25</v>
      </c>
      <c r="O29" s="140">
        <f>+'(令和5年9月)'!O22</f>
        <v>4863</v>
      </c>
      <c r="P29" s="141">
        <f>+'(令和5年9月)'!P22</f>
        <v>1509323</v>
      </c>
      <c r="Q29" s="138">
        <f>+'(令和5年9月)'!Q22</f>
        <v>61935.9</v>
      </c>
      <c r="R29" s="139">
        <f>+'(令和5年9月)'!R22</f>
        <v>11402361.699999999</v>
      </c>
      <c r="S29" s="140">
        <f>+'(令和5年9月)'!S22</f>
        <v>36738.199999999997</v>
      </c>
      <c r="T29" s="141">
        <f>+'(令和5年9月)'!T22</f>
        <v>3782834</v>
      </c>
      <c r="U29" s="138">
        <f>+'(令和5年9月)'!U22</f>
        <v>6207.5</v>
      </c>
      <c r="V29" s="139">
        <f>+'(令和5年9月)'!V22</f>
        <v>2264618.4534883723</v>
      </c>
      <c r="W29" s="138">
        <f>+'(令和5年9月)'!W22</f>
        <v>7891.1267000000007</v>
      </c>
      <c r="X29" s="141">
        <f>+'(令和5年9月)'!X22</f>
        <v>1950907</v>
      </c>
      <c r="Y29" s="138">
        <f>+'(令和5年9月)'!Y22</f>
        <v>149028.45370000001</v>
      </c>
      <c r="Z29" s="139">
        <f>+'(令和5年9月)'!Z22</f>
        <v>31278935.248942919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185">
        <f>+'(令和5年9月)'!E23</f>
        <v>51.802754318281295</v>
      </c>
      <c r="F30" s="186">
        <f>+'(令和5年1月)'!F23</f>
        <v>0</v>
      </c>
      <c r="G30" s="185">
        <f>+'(令和5年9月)'!G23</f>
        <v>67.873944507966073</v>
      </c>
      <c r="H30" s="186">
        <f>+'(令和5年1月)'!H23</f>
        <v>0</v>
      </c>
      <c r="I30" s="185">
        <f>+'(令和5年9月)'!I23</f>
        <v>62.046511627906973</v>
      </c>
      <c r="J30" s="186">
        <f>+'(令和5年1月)'!J23</f>
        <v>0</v>
      </c>
      <c r="K30" s="185">
        <f>+'(令和5年9月)'!K23</f>
        <v>28.432215534537114</v>
      </c>
      <c r="L30" s="186">
        <f>+'(令和5年1月)'!L23</f>
        <v>0</v>
      </c>
      <c r="M30" s="185">
        <f>+'(令和5年9月)'!M23</f>
        <v>48.788764003462312</v>
      </c>
      <c r="N30" s="186">
        <f>+'(令和5年1月)'!N23</f>
        <v>0</v>
      </c>
      <c r="O30" s="185">
        <f>+'(令和5年9月)'!O23</f>
        <v>83.788762665029168</v>
      </c>
      <c r="P30" s="186">
        <f>+'(令和5年1月)'!P23</f>
        <v>0</v>
      </c>
      <c r="Q30" s="185">
        <f>+'(令和5年9月)'!Q23</f>
        <v>44.317812892190354</v>
      </c>
      <c r="R30" s="186">
        <f>+'(令和5年1月)'!R23</f>
        <v>0</v>
      </c>
      <c r="S30" s="185">
        <f>+'(令和5年9月)'!S23</f>
        <v>155.38966223298809</v>
      </c>
      <c r="T30" s="186">
        <f>+'(令和5年1月)'!T23</f>
        <v>0</v>
      </c>
      <c r="U30" s="185">
        <f>+'(令和5年9月)'!U23</f>
        <v>63.897156084656082</v>
      </c>
      <c r="V30" s="186">
        <f>+'(令和5年1月)'!V23</f>
        <v>0</v>
      </c>
      <c r="W30" s="185">
        <f>+'(令和5年9月)'!W23</f>
        <v>79.063693058011069</v>
      </c>
      <c r="X30" s="186">
        <f>+'(令和5年1月)'!X23</f>
        <v>0</v>
      </c>
      <c r="Y30" s="185">
        <f>+'(令和5年9月)'!Y23</f>
        <v>76.504956345975614</v>
      </c>
      <c r="Z30" s="186">
        <f>+'(令和5年1月)'!Z23</f>
        <v>0</v>
      </c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-173</v>
      </c>
      <c r="F31" s="91">
        <f t="shared" ref="F31:Z33" si="5">F20-F27</f>
        <v>-61024</v>
      </c>
      <c r="G31" s="92">
        <f t="shared" si="5"/>
        <v>-53.393000000000029</v>
      </c>
      <c r="H31" s="93">
        <f t="shared" si="5"/>
        <v>54442</v>
      </c>
      <c r="I31" s="90">
        <f t="shared" si="5"/>
        <v>-410</v>
      </c>
      <c r="J31" s="91">
        <f t="shared" si="5"/>
        <v>61178.181818181882</v>
      </c>
      <c r="K31" s="92">
        <f t="shared" si="5"/>
        <v>433</v>
      </c>
      <c r="L31" s="93">
        <f t="shared" si="5"/>
        <v>1806114</v>
      </c>
      <c r="M31" s="90">
        <f t="shared" si="5"/>
        <v>-1996.92</v>
      </c>
      <c r="N31" s="91">
        <f t="shared" si="5"/>
        <v>-143454.89999999991</v>
      </c>
      <c r="O31" s="92">
        <f t="shared" si="5"/>
        <v>-190</v>
      </c>
      <c r="P31" s="93">
        <f t="shared" si="5"/>
        <v>-131889.69999999995</v>
      </c>
      <c r="Q31" s="90">
        <f t="shared" si="5"/>
        <v>-1223</v>
      </c>
      <c r="R31" s="91">
        <f t="shared" si="5"/>
        <v>71442.299999999814</v>
      </c>
      <c r="S31" s="92">
        <f t="shared" si="5"/>
        <v>-14385</v>
      </c>
      <c r="T31" s="93">
        <f t="shared" si="5"/>
        <v>-1477072.5999999996</v>
      </c>
      <c r="U31" s="90">
        <f t="shared" si="5"/>
        <v>-393</v>
      </c>
      <c r="V31" s="91">
        <f t="shared" si="5"/>
        <v>-137699.27906976733</v>
      </c>
      <c r="W31" s="92">
        <f t="shared" si="5"/>
        <v>-2598.5290000000005</v>
      </c>
      <c r="X31" s="93">
        <f t="shared" si="5"/>
        <v>-879532</v>
      </c>
      <c r="Y31" s="90">
        <f t="shared" si="5"/>
        <v>-20989.842000000004</v>
      </c>
      <c r="Z31" s="91">
        <f t="shared" si="5"/>
        <v>-837495.99725158885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-79</v>
      </c>
      <c r="F32" s="95">
        <f t="shared" si="6"/>
        <v>-25583</v>
      </c>
      <c r="G32" s="96">
        <f t="shared" si="6"/>
        <v>-166.67000000000007</v>
      </c>
      <c r="H32" s="97">
        <f t="shared" si="6"/>
        <v>-4583</v>
      </c>
      <c r="I32" s="94">
        <f t="shared" si="6"/>
        <v>-217</v>
      </c>
      <c r="J32" s="95">
        <f t="shared" si="6"/>
        <v>86546.027272727108</v>
      </c>
      <c r="K32" s="96">
        <f t="shared" si="6"/>
        <v>-731</v>
      </c>
      <c r="L32" s="97">
        <f t="shared" si="6"/>
        <v>-700585</v>
      </c>
      <c r="M32" s="94">
        <f t="shared" si="6"/>
        <v>451.52999999999975</v>
      </c>
      <c r="N32" s="95">
        <f t="shared" si="6"/>
        <v>233477.10000000009</v>
      </c>
      <c r="O32" s="96">
        <f t="shared" si="6"/>
        <v>-192</v>
      </c>
      <c r="P32" s="97">
        <f t="shared" si="6"/>
        <v>-108468.69999999995</v>
      </c>
      <c r="Q32" s="94">
        <f t="shared" si="6"/>
        <v>-523</v>
      </c>
      <c r="R32" s="95">
        <f t="shared" si="6"/>
        <v>-40726.900000000373</v>
      </c>
      <c r="S32" s="96">
        <f t="shared" si="6"/>
        <v>-12636</v>
      </c>
      <c r="T32" s="97">
        <f t="shared" si="6"/>
        <v>-1026320.5999999996</v>
      </c>
      <c r="U32" s="94">
        <f t="shared" si="5"/>
        <v>960</v>
      </c>
      <c r="V32" s="95">
        <f t="shared" si="5"/>
        <v>656730.5581395349</v>
      </c>
      <c r="W32" s="96">
        <f t="shared" si="5"/>
        <v>-2867.9694999999997</v>
      </c>
      <c r="X32" s="97">
        <f t="shared" si="5"/>
        <v>-867244</v>
      </c>
      <c r="Y32" s="94">
        <f t="shared" si="5"/>
        <v>-16001.109499999991</v>
      </c>
      <c r="Z32" s="95">
        <f t="shared" si="5"/>
        <v>-1796757.5145877376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-533.00799999999981</v>
      </c>
      <c r="F33" s="95">
        <f t="shared" si="5"/>
        <v>-125624</v>
      </c>
      <c r="G33" s="96">
        <f t="shared" si="5"/>
        <v>-107.99499999999989</v>
      </c>
      <c r="H33" s="97">
        <f t="shared" si="5"/>
        <v>17009</v>
      </c>
      <c r="I33" s="94">
        <f t="shared" si="5"/>
        <v>-186</v>
      </c>
      <c r="J33" s="95">
        <f t="shared" si="5"/>
        <v>430843.37272727303</v>
      </c>
      <c r="K33" s="96">
        <f t="shared" si="5"/>
        <v>-4894</v>
      </c>
      <c r="L33" s="97">
        <f t="shared" si="5"/>
        <v>307997</v>
      </c>
      <c r="M33" s="94">
        <f t="shared" si="5"/>
        <v>-3859.9760000000006</v>
      </c>
      <c r="N33" s="95">
        <f t="shared" si="5"/>
        <v>-638163.89699999988</v>
      </c>
      <c r="O33" s="96">
        <f t="shared" si="5"/>
        <v>-446</v>
      </c>
      <c r="P33" s="97">
        <f t="shared" si="5"/>
        <v>-172858.79999999981</v>
      </c>
      <c r="Q33" s="94">
        <f t="shared" si="5"/>
        <v>-4300</v>
      </c>
      <c r="R33" s="95">
        <f t="shared" si="5"/>
        <v>-262209.86239999905</v>
      </c>
      <c r="S33" s="96">
        <f t="shared" si="5"/>
        <v>-4578.9999999999964</v>
      </c>
      <c r="T33" s="97">
        <f t="shared" si="5"/>
        <v>-825855.79999999981</v>
      </c>
      <c r="U33" s="94">
        <f t="shared" si="5"/>
        <v>-775</v>
      </c>
      <c r="V33" s="95">
        <f t="shared" si="5"/>
        <v>182054.29767441843</v>
      </c>
      <c r="W33" s="96">
        <f t="shared" si="5"/>
        <v>-1078.9399999999996</v>
      </c>
      <c r="X33" s="97">
        <f t="shared" si="5"/>
        <v>-901324</v>
      </c>
      <c r="Y33" s="94">
        <f t="shared" si="5"/>
        <v>-20759.919000000009</v>
      </c>
      <c r="Z33" s="95">
        <f t="shared" si="5"/>
        <v>-1988132.6889983118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7.4864890890643778</v>
      </c>
      <c r="F34" s="188"/>
      <c r="G34" s="187">
        <f t="shared" ref="G34" si="7">+G23-G30</f>
        <v>0.10960025172818177</v>
      </c>
      <c r="H34" s="188"/>
      <c r="I34" s="187">
        <f t="shared" ref="I34" si="8">+I23-I30</f>
        <v>-8.2273440310324659</v>
      </c>
      <c r="J34" s="188"/>
      <c r="K34" s="187">
        <f t="shared" ref="K34" si="9">+K23-K30</f>
        <v>93.73822387957739</v>
      </c>
      <c r="L34" s="188"/>
      <c r="M34" s="187">
        <f t="shared" ref="M34" si="10">+M23-M30</f>
        <v>3.8618149192240878</v>
      </c>
      <c r="N34" s="188"/>
      <c r="O34" s="187">
        <f t="shared" ref="O34" si="11">+O23-O30</f>
        <v>4.1350854818673071</v>
      </c>
      <c r="P34" s="188"/>
      <c r="Q34" s="187">
        <f t="shared" ref="Q34" si="12">+Q23-Q30</f>
        <v>1.5140180174244122</v>
      </c>
      <c r="R34" s="188"/>
      <c r="S34" s="187">
        <f t="shared" ref="S34" si="13">+S23-S30</f>
        <v>-23.412319443047352</v>
      </c>
      <c r="T34" s="188"/>
      <c r="U34" s="187">
        <f t="shared" ref="U34" si="14">+U23-U30</f>
        <v>5.8229884653061035</v>
      </c>
      <c r="V34" s="188"/>
      <c r="W34" s="187">
        <f t="shared" ref="W34" si="15">+W23-W30</f>
        <v>-26.111545761883818</v>
      </c>
      <c r="X34" s="188"/>
      <c r="Y34" s="187">
        <f t="shared" ref="Y34" si="16">+Y23-Y30</f>
        <v>-3.4932322256407247</v>
      </c>
      <c r="Z34" s="188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85.761316872427983</v>
      </c>
      <c r="F35" s="60">
        <f t="shared" si="17"/>
        <v>62.302474703171526</v>
      </c>
      <c r="G35" s="61">
        <f t="shared" si="17"/>
        <v>95.248989165563287</v>
      </c>
      <c r="H35" s="62">
        <f t="shared" si="17"/>
        <v>113.61816021512101</v>
      </c>
      <c r="I35" s="59">
        <f t="shared" si="17"/>
        <v>79.733069698467617</v>
      </c>
      <c r="J35" s="60">
        <f t="shared" si="17"/>
        <v>104.91601479333576</v>
      </c>
      <c r="K35" s="61">
        <f t="shared" si="17"/>
        <v>125.44065804935369</v>
      </c>
      <c r="L35" s="62">
        <f t="shared" si="17"/>
        <v>155.02330117141051</v>
      </c>
      <c r="M35" s="59">
        <f t="shared" si="17"/>
        <v>78.656299860966456</v>
      </c>
      <c r="N35" s="60">
        <f t="shared" si="17"/>
        <v>91.003582138973442</v>
      </c>
      <c r="O35" s="61">
        <f t="shared" si="17"/>
        <v>95.332842053549498</v>
      </c>
      <c r="P35" s="62">
        <f t="shared" si="17"/>
        <v>90.415361908298593</v>
      </c>
      <c r="Q35" s="59">
        <f t="shared" si="17"/>
        <v>95.546573446944876</v>
      </c>
      <c r="R35" s="60">
        <f t="shared" si="17"/>
        <v>101.31262941449756</v>
      </c>
      <c r="S35" s="61">
        <f t="shared" si="17"/>
        <v>74.822788133368334</v>
      </c>
      <c r="T35" s="62">
        <f t="shared" si="17"/>
        <v>84.930426269434406</v>
      </c>
      <c r="U35" s="59">
        <f t="shared" si="17"/>
        <v>90.233598409542751</v>
      </c>
      <c r="V35" s="60">
        <f t="shared" si="17"/>
        <v>90.072234259141609</v>
      </c>
      <c r="W35" s="61">
        <f t="shared" si="17"/>
        <v>58.188629686851854</v>
      </c>
      <c r="X35" s="62">
        <f t="shared" si="17"/>
        <v>36.310195356570276</v>
      </c>
      <c r="Y35" s="59">
        <f t="shared" si="17"/>
        <v>81.640476610866997</v>
      </c>
      <c r="Z35" s="60">
        <f t="shared" si="17"/>
        <v>96.78770178968459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92.322643343051496</v>
      </c>
      <c r="F36" s="64">
        <f t="shared" si="17"/>
        <v>77.052106599212436</v>
      </c>
      <c r="G36" s="65">
        <f t="shared" si="17"/>
        <v>86.336172619877189</v>
      </c>
      <c r="H36" s="66">
        <f t="shared" si="17"/>
        <v>98.985476126701471</v>
      </c>
      <c r="I36" s="63">
        <f t="shared" si="17"/>
        <v>89.034866093986864</v>
      </c>
      <c r="J36" s="64">
        <f t="shared" si="17"/>
        <v>106.56242882707009</v>
      </c>
      <c r="K36" s="65">
        <f t="shared" si="17"/>
        <v>67.740511915269195</v>
      </c>
      <c r="L36" s="66">
        <f t="shared" si="17"/>
        <v>83.939765725543381</v>
      </c>
      <c r="M36" s="63">
        <f t="shared" si="17"/>
        <v>107.30027200800892</v>
      </c>
      <c r="N36" s="64">
        <f t="shared" si="17"/>
        <v>119.2064530140225</v>
      </c>
      <c r="O36" s="65">
        <f t="shared" si="17"/>
        <v>95.335276967930028</v>
      </c>
      <c r="P36" s="66">
        <f t="shared" si="17"/>
        <v>92.047860037140254</v>
      </c>
      <c r="Q36" s="63">
        <f t="shared" si="17"/>
        <v>98.092215656234032</v>
      </c>
      <c r="R36" s="64">
        <f t="shared" si="17"/>
        <v>99.258364772526093</v>
      </c>
      <c r="S36" s="65">
        <f t="shared" si="17"/>
        <v>77.950337655085761</v>
      </c>
      <c r="T36" s="66">
        <f t="shared" si="17"/>
        <v>89.468733242200329</v>
      </c>
      <c r="U36" s="63">
        <f t="shared" si="17"/>
        <v>125.91093117408907</v>
      </c>
      <c r="V36" s="64">
        <f t="shared" si="17"/>
        <v>156.52439344404311</v>
      </c>
      <c r="W36" s="65">
        <f t="shared" si="17"/>
        <v>55.50359857613104</v>
      </c>
      <c r="X36" s="66">
        <f t="shared" si="17"/>
        <v>36.600150888664054</v>
      </c>
      <c r="Y36" s="63">
        <f t="shared" si="17"/>
        <v>85.670600964712733</v>
      </c>
      <c r="Z36" s="64">
        <f t="shared" si="17"/>
        <v>93.242888576871863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76.404174052241174</v>
      </c>
      <c r="F37" s="68">
        <f t="shared" si="17"/>
        <v>70.76240614803126</v>
      </c>
      <c r="G37" s="69">
        <f t="shared" si="17"/>
        <v>93.565839699772951</v>
      </c>
      <c r="H37" s="70">
        <f t="shared" si="17"/>
        <v>102.34923151718726</v>
      </c>
      <c r="I37" s="67">
        <f t="shared" si="17"/>
        <v>94.271635355712974</v>
      </c>
      <c r="J37" s="68">
        <f t="shared" si="17"/>
        <v>117.00830784829233</v>
      </c>
      <c r="K37" s="69">
        <f t="shared" si="17"/>
        <v>26.911589008363201</v>
      </c>
      <c r="L37" s="70">
        <f t="shared" si="17"/>
        <v>109.40369031270016</v>
      </c>
      <c r="M37" s="67">
        <f t="shared" si="17"/>
        <v>77.958556804121613</v>
      </c>
      <c r="N37" s="68">
        <f t="shared" si="17"/>
        <v>81.267873135349703</v>
      </c>
      <c r="O37" s="69">
        <f t="shared" si="17"/>
        <v>90.828706559736787</v>
      </c>
      <c r="P37" s="70">
        <f t="shared" si="17"/>
        <v>88.547262580640478</v>
      </c>
      <c r="Q37" s="67">
        <f t="shared" si="17"/>
        <v>93.057338312674872</v>
      </c>
      <c r="R37" s="68">
        <f t="shared" si="17"/>
        <v>97.700389890280377</v>
      </c>
      <c r="S37" s="69">
        <f t="shared" si="17"/>
        <v>87.536134051205565</v>
      </c>
      <c r="T37" s="70">
        <f t="shared" si="17"/>
        <v>78.168330939184756</v>
      </c>
      <c r="U37" s="67">
        <f t="shared" si="17"/>
        <v>87.51510269834877</v>
      </c>
      <c r="V37" s="68">
        <f t="shared" si="17"/>
        <v>108.0390715439939</v>
      </c>
      <c r="W37" s="69">
        <f t="shared" si="17"/>
        <v>86.327174293120919</v>
      </c>
      <c r="X37" s="70">
        <f t="shared" si="17"/>
        <v>53.799745451730921</v>
      </c>
      <c r="Y37" s="67">
        <f t="shared" si="17"/>
        <v>86.069828623605986</v>
      </c>
      <c r="Z37" s="68">
        <f t="shared" si="17"/>
        <v>93.643860722319502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42">
        <f>+'(令和6年8月)'!E20</f>
        <v>767</v>
      </c>
      <c r="F39" s="143">
        <f>+'(令和6年8月)'!F20</f>
        <v>71472</v>
      </c>
      <c r="G39" s="142">
        <f>+'(令和6年8月)'!G20</f>
        <v>1059.376</v>
      </c>
      <c r="H39" s="143">
        <f>+'(令和6年8月)'!H20</f>
        <v>465695</v>
      </c>
      <c r="I39" s="142">
        <f>+'(令和6年8月)'!I20</f>
        <v>1778</v>
      </c>
      <c r="J39" s="143">
        <f>+'(令和6年8月)'!J20</f>
        <v>1394108.8454545455</v>
      </c>
      <c r="K39" s="142">
        <f>+'(令和6年8月)'!K20</f>
        <v>1488</v>
      </c>
      <c r="L39" s="143">
        <f>+'(令和6年8月)'!L20</f>
        <v>3460219</v>
      </c>
      <c r="M39" s="142">
        <f>+'(令和6年8月)'!M20</f>
        <v>5134.0959999999995</v>
      </c>
      <c r="N39" s="143">
        <f>+'(令和6年8月)'!N20</f>
        <v>1053507.1000000001</v>
      </c>
      <c r="O39" s="142">
        <f>+'(令和6年8月)'!O20</f>
        <v>3930</v>
      </c>
      <c r="P39" s="143">
        <f>+'(令和6年8月)'!P20</f>
        <v>1281902.3</v>
      </c>
      <c r="Q39" s="142">
        <f>+'(令和6年8月)'!Q20</f>
        <v>25475</v>
      </c>
      <c r="R39" s="143">
        <f>+'(令和6年8月)'!R20</f>
        <v>5057341.7</v>
      </c>
      <c r="S39" s="144">
        <f>+'(令和6年8月)'!S20</f>
        <v>46969</v>
      </c>
      <c r="T39" s="145">
        <f>+'(令和6年8月)'!T20</f>
        <v>9380655.4000000004</v>
      </c>
      <c r="U39" s="142">
        <f>+'(令和6年8月)'!U20</f>
        <v>2639</v>
      </c>
      <c r="V39" s="143">
        <f>+'(令和6年8月)'!V20</f>
        <v>782350.95348837215</v>
      </c>
      <c r="W39" s="142">
        <f>+'(令和6年8月)'!W20</f>
        <v>3092.096</v>
      </c>
      <c r="X39" s="143">
        <f>+'(令和6年8月)'!X20</f>
        <v>454791</v>
      </c>
      <c r="Y39" s="146">
        <f>+'(令和6年8月)'!Y20</f>
        <v>92331.567999999999</v>
      </c>
      <c r="Z39" s="147">
        <f>+'(令和6年8月)'!Z20</f>
        <v>23402043.298942916</v>
      </c>
    </row>
    <row r="40" spans="1:38" ht="18.95" customHeight="1" x14ac:dyDescent="0.15">
      <c r="A40" s="22"/>
      <c r="B40" s="195"/>
      <c r="C40" s="22"/>
      <c r="D40" s="82" t="s">
        <v>22</v>
      </c>
      <c r="E40" s="148">
        <f>+'(令和6年8月)'!E21</f>
        <v>840</v>
      </c>
      <c r="F40" s="149">
        <f>+'(令和6年8月)'!F21</f>
        <v>76168</v>
      </c>
      <c r="G40" s="148">
        <f>+'(令和6年8月)'!G21</f>
        <v>930.93000000000006</v>
      </c>
      <c r="H40" s="149">
        <f>+'(令和6年8月)'!H21</f>
        <v>389342</v>
      </c>
      <c r="I40" s="148">
        <f>+'(令和6年8月)'!I21</f>
        <v>1705</v>
      </c>
      <c r="J40" s="149">
        <f>+'(令和6年8月)'!J21</f>
        <v>1318386.9363636363</v>
      </c>
      <c r="K40" s="148">
        <f>+'(令和6年8月)'!K21</f>
        <v>4377</v>
      </c>
      <c r="L40" s="149">
        <f>+'(令和6年8月)'!L21</f>
        <v>9306578</v>
      </c>
      <c r="M40" s="148">
        <f>+'(令和6年8月)'!M21</f>
        <v>5578.0720000000001</v>
      </c>
      <c r="N40" s="149">
        <f>+'(令和6年8月)'!N21</f>
        <v>1181884.3</v>
      </c>
      <c r="O40" s="148">
        <f>+'(令和6年8月)'!O21</f>
        <v>4030</v>
      </c>
      <c r="P40" s="149">
        <f>+'(令和6年8月)'!P21</f>
        <v>1325120.6000000001</v>
      </c>
      <c r="Q40" s="148">
        <f>+'(令和6年8月)'!Q21</f>
        <v>24388</v>
      </c>
      <c r="R40" s="149">
        <f>+'(令和6年8月)'!R21</f>
        <v>4745035.7</v>
      </c>
      <c r="S40" s="144">
        <f>+'(令和6年8月)'!S21</f>
        <v>47444</v>
      </c>
      <c r="T40" s="145">
        <f>+'(令和6年8月)'!T21</f>
        <v>9567174</v>
      </c>
      <c r="U40" s="148">
        <f>+'(令和6年8月)'!U21</f>
        <v>1886</v>
      </c>
      <c r="V40" s="149">
        <f>+'(令和6年8月)'!V21</f>
        <v>309680.32558139536</v>
      </c>
      <c r="W40" s="148">
        <f>+'(令和6年8月)'!W21</f>
        <v>3047.096</v>
      </c>
      <c r="X40" s="149">
        <f>+'(令和6年8月)'!X21</f>
        <v>481175</v>
      </c>
      <c r="Y40" s="150">
        <f>+'(令和6年8月)'!Y21</f>
        <v>94226.097999999998</v>
      </c>
      <c r="Z40" s="151">
        <f>+'(令和6年8月)'!Z21</f>
        <v>28700544.861945033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48">
        <f>+'(令和6年8月)'!E22</f>
        <v>1633.9</v>
      </c>
      <c r="F41" s="149">
        <f>+'(令和6年8月)'!F22</f>
        <v>289088</v>
      </c>
      <c r="G41" s="148">
        <f>+'(令和6年8月)'!G22</f>
        <v>1553.1570000000002</v>
      </c>
      <c r="H41" s="149">
        <f>+'(令和6年8月)'!H22</f>
        <v>733972</v>
      </c>
      <c r="I41" s="148">
        <f>+'(令和6年8月)'!I22</f>
        <v>3210</v>
      </c>
      <c r="J41" s="149">
        <f>+'(令和6年8月)'!J22</f>
        <v>3063689.9727272727</v>
      </c>
      <c r="K41" s="148">
        <f>+'(令和6年8月)'!K22</f>
        <v>1202</v>
      </c>
      <c r="L41" s="149">
        <f>+'(令和6年8月)'!L22</f>
        <v>2156357</v>
      </c>
      <c r="M41" s="148">
        <f>+'(令和6年8月)'!M22</f>
        <v>12929.925999999999</v>
      </c>
      <c r="N41" s="149">
        <f>+'(令和6年8月)'!N22</f>
        <v>2766596.3530000001</v>
      </c>
      <c r="O41" s="148">
        <f>+'(令和6年8月)'!O22</f>
        <v>4460</v>
      </c>
      <c r="P41" s="149">
        <f>+'(令和6年8月)'!P22</f>
        <v>1347851.2000000002</v>
      </c>
      <c r="Q41" s="148">
        <f>+'(令和6年8月)'!Q22</f>
        <v>58287.9</v>
      </c>
      <c r="R41" s="149">
        <f>+'(令和6年8月)'!R22</f>
        <v>11076796.637600001</v>
      </c>
      <c r="S41" s="144">
        <f>+'(令和6年8月)'!S22</f>
        <v>34080.199999999997</v>
      </c>
      <c r="T41" s="145">
        <f>+'(令和6年8月)'!T22</f>
        <v>3351504.2</v>
      </c>
      <c r="U41" s="148">
        <f>+'(令和6年8月)'!U22</f>
        <v>6466.5</v>
      </c>
      <c r="V41" s="149">
        <f>+'(令和6年8月)'!V22</f>
        <v>3015944.1697674417</v>
      </c>
      <c r="W41" s="148">
        <f>+'(令和6年8月)'!W22</f>
        <v>6773.2567000000008</v>
      </c>
      <c r="X41" s="149">
        <f>+'(令和6年8月)'!X22</f>
        <v>1048805</v>
      </c>
      <c r="Y41" s="150">
        <f>+'(令和6年8月)'!Y22</f>
        <v>130596.8397</v>
      </c>
      <c r="Z41" s="151">
        <f>+'(令和6年8月)'!Z22</f>
        <v>28850604.533094715</v>
      </c>
    </row>
    <row r="42" spans="1:38" ht="18.95" customHeight="1" thickBot="1" x14ac:dyDescent="0.2">
      <c r="A42" s="22"/>
      <c r="B42" s="195"/>
      <c r="C42" s="22"/>
      <c r="D42" s="89" t="s">
        <v>44</v>
      </c>
      <c r="E42" s="192">
        <f>+'(令和6年8月)'!E23</f>
        <v>48.102250957854402</v>
      </c>
      <c r="F42" s="193">
        <f>+'(令和5年12月)'!F23</f>
        <v>0</v>
      </c>
      <c r="G42" s="192">
        <f>+'(令和6年8月)'!G23</f>
        <v>66.836609278853189</v>
      </c>
      <c r="H42" s="193">
        <f>+'(令和5年12月)'!H23</f>
        <v>0</v>
      </c>
      <c r="I42" s="192">
        <f>+'(令和6年8月)'!I23</f>
        <v>54.876319521033558</v>
      </c>
      <c r="J42" s="193">
        <f>+'(令和5年12月)'!J23</f>
        <v>0</v>
      </c>
      <c r="K42" s="192">
        <f>+'(令和6年8月)'!K23</f>
        <v>110.80672586434915</v>
      </c>
      <c r="L42" s="193">
        <f>+'(令和5年12月)'!L23</f>
        <v>0</v>
      </c>
      <c r="M42" s="192">
        <f>+'(令和6年8月)'!M23</f>
        <v>40.724749264631747</v>
      </c>
      <c r="N42" s="193">
        <f>+'(令和5年12月)'!N23</f>
        <v>0</v>
      </c>
      <c r="O42" s="192">
        <f>+'(令和6年8月)'!O23</f>
        <v>88.248337028824835</v>
      </c>
      <c r="P42" s="193">
        <f>+'(令和5年12月)'!P23</f>
        <v>0</v>
      </c>
      <c r="Q42" s="192">
        <f>+'(令和6年8月)'!Q23</f>
        <v>43.175615297760473</v>
      </c>
      <c r="R42" s="193">
        <f>+'(令和5年12月)'!R23</f>
        <v>0</v>
      </c>
      <c r="S42" s="192">
        <f>+'(令和6年8月)'!S23</f>
        <v>137.55729550640049</v>
      </c>
      <c r="T42" s="193">
        <f>+'(令和5年12月)'!T23</f>
        <v>0</v>
      </c>
      <c r="U42" s="192">
        <f>+'(令和6年8月)'!U23</f>
        <v>37.151067323481115</v>
      </c>
      <c r="V42" s="193">
        <f>+'(令和5年12月)'!V23</f>
        <v>0</v>
      </c>
      <c r="W42" s="192">
        <f>+'(令和6年8月)'!W23</f>
        <v>45.470398896171147</v>
      </c>
      <c r="X42" s="193">
        <f>+'(令和5年12月)'!X23</f>
        <v>0</v>
      </c>
      <c r="Y42" s="192">
        <f>+'(令和6年8月)'!Y23</f>
        <v>70.910690534351247</v>
      </c>
      <c r="Z42" s="193">
        <f>+'(令和5年12月)'!Z23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275</v>
      </c>
      <c r="F43" s="93">
        <f t="shared" si="18"/>
        <v>29382</v>
      </c>
      <c r="G43" s="90">
        <f t="shared" si="18"/>
        <v>11.055000000000064</v>
      </c>
      <c r="H43" s="91">
        <f t="shared" si="18"/>
        <v>-11478</v>
      </c>
      <c r="I43" s="92">
        <f t="shared" si="18"/>
        <v>-165</v>
      </c>
      <c r="J43" s="93">
        <f t="shared" si="18"/>
        <v>-88463.663636363577</v>
      </c>
      <c r="K43" s="90">
        <f t="shared" si="18"/>
        <v>647</v>
      </c>
      <c r="L43" s="91">
        <f t="shared" si="18"/>
        <v>1628348</v>
      </c>
      <c r="M43" s="92">
        <f t="shared" si="18"/>
        <v>2225</v>
      </c>
      <c r="N43" s="93">
        <f t="shared" si="18"/>
        <v>397616</v>
      </c>
      <c r="O43" s="90">
        <f t="shared" si="18"/>
        <v>-49</v>
      </c>
      <c r="P43" s="91">
        <f t="shared" si="18"/>
        <v>-37739</v>
      </c>
      <c r="Q43" s="92">
        <f t="shared" si="18"/>
        <v>764</v>
      </c>
      <c r="R43" s="93">
        <f t="shared" si="18"/>
        <v>456786.79999999981</v>
      </c>
      <c r="S43" s="90">
        <f t="shared" si="18"/>
        <v>-4219</v>
      </c>
      <c r="T43" s="91">
        <f t="shared" si="18"/>
        <v>-1056040</v>
      </c>
      <c r="U43" s="92">
        <f t="shared" si="18"/>
        <v>992</v>
      </c>
      <c r="V43" s="93">
        <f t="shared" si="18"/>
        <v>466961.53488372092</v>
      </c>
      <c r="W43" s="90">
        <f t="shared" si="18"/>
        <v>524.26099999999997</v>
      </c>
      <c r="X43" s="91">
        <f t="shared" si="18"/>
        <v>46639</v>
      </c>
      <c r="Y43" s="90">
        <f t="shared" si="18"/>
        <v>1005.3159999999916</v>
      </c>
      <c r="Z43" s="91">
        <f t="shared" si="18"/>
        <v>1832012.6712473556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110</v>
      </c>
      <c r="F44" s="97">
        <f t="shared" si="18"/>
        <v>9732</v>
      </c>
      <c r="G44" s="94">
        <f t="shared" si="18"/>
        <v>122.18999999999983</v>
      </c>
      <c r="H44" s="95">
        <f t="shared" si="18"/>
        <v>57814</v>
      </c>
      <c r="I44" s="96">
        <f t="shared" si="18"/>
        <v>57</v>
      </c>
      <c r="J44" s="97">
        <f t="shared" si="18"/>
        <v>86970</v>
      </c>
      <c r="K44" s="94">
        <f t="shared" si="18"/>
        <v>-2842</v>
      </c>
      <c r="L44" s="95">
        <f t="shared" si="18"/>
        <v>-5644929</v>
      </c>
      <c r="M44" s="96">
        <f t="shared" si="18"/>
        <v>1058.5699999999997</v>
      </c>
      <c r="N44" s="97">
        <f t="shared" si="18"/>
        <v>267210.80000000005</v>
      </c>
      <c r="O44" s="94">
        <f t="shared" si="18"/>
        <v>-106</v>
      </c>
      <c r="P44" s="95">
        <f t="shared" si="18"/>
        <v>-69570.300000000047</v>
      </c>
      <c r="Q44" s="96">
        <f t="shared" si="18"/>
        <v>2503</v>
      </c>
      <c r="R44" s="97">
        <f t="shared" si="18"/>
        <v>705737.59999999963</v>
      </c>
      <c r="S44" s="94">
        <f t="shared" si="18"/>
        <v>-2773</v>
      </c>
      <c r="T44" s="95">
        <f t="shared" si="18"/>
        <v>-848032.59999999963</v>
      </c>
      <c r="U44" s="96">
        <f t="shared" si="18"/>
        <v>2779</v>
      </c>
      <c r="V44" s="97">
        <f t="shared" si="18"/>
        <v>1508903.581395349</v>
      </c>
      <c r="W44" s="94">
        <f t="shared" si="18"/>
        <v>530.33100000000013</v>
      </c>
      <c r="X44" s="95">
        <f t="shared" si="18"/>
        <v>19477</v>
      </c>
      <c r="Y44" s="94">
        <f t="shared" si="18"/>
        <v>1439.0910000000149</v>
      </c>
      <c r="Z44" s="95">
        <f t="shared" si="18"/>
        <v>-3906686.9186046533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92</v>
      </c>
      <c r="F45" s="97">
        <f t="shared" si="18"/>
        <v>14954</v>
      </c>
      <c r="G45" s="94">
        <f t="shared" si="18"/>
        <v>17.310999999999922</v>
      </c>
      <c r="H45" s="95">
        <f t="shared" si="18"/>
        <v>7061</v>
      </c>
      <c r="I45" s="96">
        <f t="shared" si="18"/>
        <v>-149</v>
      </c>
      <c r="J45" s="97">
        <f t="shared" si="18"/>
        <v>-99711.754545454402</v>
      </c>
      <c r="K45" s="94">
        <f t="shared" si="18"/>
        <v>600</v>
      </c>
      <c r="L45" s="95">
        <f t="shared" si="18"/>
        <v>1426918</v>
      </c>
      <c r="M45" s="96">
        <f t="shared" si="18"/>
        <v>722.45399999999972</v>
      </c>
      <c r="N45" s="97">
        <f t="shared" si="18"/>
        <v>2028</v>
      </c>
      <c r="O45" s="94">
        <f t="shared" si="18"/>
        <v>-43</v>
      </c>
      <c r="P45" s="95">
        <f t="shared" si="18"/>
        <v>-11387</v>
      </c>
      <c r="Q45" s="96">
        <f t="shared" si="18"/>
        <v>-652</v>
      </c>
      <c r="R45" s="97">
        <f t="shared" si="18"/>
        <v>63355.199999999255</v>
      </c>
      <c r="S45" s="94">
        <f t="shared" si="18"/>
        <v>-1920.9999999999964</v>
      </c>
      <c r="T45" s="95">
        <f t="shared" si="18"/>
        <v>-394526</v>
      </c>
      <c r="U45" s="96">
        <f t="shared" si="18"/>
        <v>-1034</v>
      </c>
      <c r="V45" s="97">
        <f t="shared" si="18"/>
        <v>-569271.418604651</v>
      </c>
      <c r="W45" s="94">
        <f t="shared" si="18"/>
        <v>38.930000000000291</v>
      </c>
      <c r="X45" s="95">
        <f t="shared" si="18"/>
        <v>778</v>
      </c>
      <c r="Y45" s="94">
        <f t="shared" si="18"/>
        <v>-2328.304999999993</v>
      </c>
      <c r="Z45" s="95">
        <f t="shared" si="18"/>
        <v>440198.02684989199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11.186992449491271</v>
      </c>
      <c r="F46" s="193"/>
      <c r="G46" s="192">
        <f>G23-G42</f>
        <v>1.1469354808410657</v>
      </c>
      <c r="H46" s="193"/>
      <c r="I46" s="192">
        <f>I23-I42</f>
        <v>-1.0571519241590508</v>
      </c>
      <c r="J46" s="193"/>
      <c r="K46" s="192">
        <f>K23-K42</f>
        <v>11.363713549765365</v>
      </c>
      <c r="L46" s="193"/>
      <c r="M46" s="192">
        <f>M23-M42</f>
        <v>11.925829658054653</v>
      </c>
      <c r="N46" s="193"/>
      <c r="O46" s="192">
        <f t="shared" si="18"/>
        <v>-0.32448888192836023</v>
      </c>
      <c r="P46" s="193"/>
      <c r="Q46" s="192">
        <f t="shared" si="18"/>
        <v>2.656215611854293</v>
      </c>
      <c r="R46" s="193"/>
      <c r="S46" s="192">
        <f t="shared" si="18"/>
        <v>-5.5799527164597578</v>
      </c>
      <c r="T46" s="193"/>
      <c r="U46" s="192">
        <f t="shared" si="18"/>
        <v>32.56907722648107</v>
      </c>
      <c r="V46" s="193"/>
      <c r="W46" s="192">
        <f t="shared" si="18"/>
        <v>7.4817483999561034</v>
      </c>
      <c r="X46" s="193"/>
      <c r="Y46" s="192">
        <f t="shared" si="18"/>
        <v>2.1010335859836431</v>
      </c>
      <c r="Z46" s="193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135.85397653194264</v>
      </c>
      <c r="F47" s="72">
        <f t="shared" si="19"/>
        <v>141.10980523841505</v>
      </c>
      <c r="G47" s="71">
        <f t="shared" si="19"/>
        <v>101.04353883795744</v>
      </c>
      <c r="H47" s="73">
        <f t="shared" si="19"/>
        <v>97.535296707072234</v>
      </c>
      <c r="I47" s="74">
        <f t="shared" si="19"/>
        <v>90.719910011248601</v>
      </c>
      <c r="J47" s="72">
        <f t="shared" si="19"/>
        <v>93.654465078189773</v>
      </c>
      <c r="K47" s="71">
        <f t="shared" si="19"/>
        <v>143.48118279569891</v>
      </c>
      <c r="L47" s="73">
        <f t="shared" si="19"/>
        <v>147.05910232849425</v>
      </c>
      <c r="M47" s="74">
        <f t="shared" si="19"/>
        <v>143.33771709761564</v>
      </c>
      <c r="N47" s="72">
        <f t="shared" si="19"/>
        <v>137.74212817360225</v>
      </c>
      <c r="O47" s="71">
        <f t="shared" si="19"/>
        <v>98.753180661577616</v>
      </c>
      <c r="P47" s="73">
        <f t="shared" si="19"/>
        <v>97.056015891382671</v>
      </c>
      <c r="Q47" s="74">
        <f t="shared" si="19"/>
        <v>102.99901864573111</v>
      </c>
      <c r="R47" s="72">
        <f t="shared" si="19"/>
        <v>109.03215220755204</v>
      </c>
      <c r="S47" s="71">
        <f t="shared" si="19"/>
        <v>91.017479614213627</v>
      </c>
      <c r="T47" s="73">
        <f t="shared" si="19"/>
        <v>88.742364419441316</v>
      </c>
      <c r="U47" s="74">
        <f t="shared" si="19"/>
        <v>137.58999621068585</v>
      </c>
      <c r="V47" s="72">
        <f t="shared" si="19"/>
        <v>159.68696437342058</v>
      </c>
      <c r="W47" s="71">
        <f t="shared" si="19"/>
        <v>116.95487462226271</v>
      </c>
      <c r="X47" s="73">
        <f t="shared" si="19"/>
        <v>110.25504022726922</v>
      </c>
      <c r="Y47" s="71">
        <f t="shared" si="19"/>
        <v>101.08881070881412</v>
      </c>
      <c r="Z47" s="73">
        <f t="shared" si="19"/>
        <v>107.8284303974863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113.09523809523809</v>
      </c>
      <c r="F48" s="66">
        <f t="shared" si="19"/>
        <v>112.7770192206701</v>
      </c>
      <c r="G48" s="63">
        <f t="shared" si="19"/>
        <v>113.125584093326</v>
      </c>
      <c r="H48" s="64">
        <f t="shared" si="19"/>
        <v>114.84915575509449</v>
      </c>
      <c r="I48" s="65">
        <f t="shared" si="19"/>
        <v>103.34310850439883</v>
      </c>
      <c r="J48" s="66">
        <f t="shared" si="19"/>
        <v>106.59669764628281</v>
      </c>
      <c r="K48" s="63">
        <f t="shared" si="19"/>
        <v>35.06968243088874</v>
      </c>
      <c r="L48" s="64">
        <f t="shared" si="19"/>
        <v>39.344740891872391</v>
      </c>
      <c r="M48" s="65">
        <f t="shared" si="19"/>
        <v>118.97734557746833</v>
      </c>
      <c r="N48" s="66">
        <f t="shared" si="19"/>
        <v>122.60887973552063</v>
      </c>
      <c r="O48" s="63">
        <f t="shared" si="19"/>
        <v>97.369727047146398</v>
      </c>
      <c r="P48" s="64">
        <f t="shared" si="19"/>
        <v>94.749889179898034</v>
      </c>
      <c r="Q48" s="65">
        <f t="shared" si="19"/>
        <v>110.26324421846809</v>
      </c>
      <c r="R48" s="66">
        <f t="shared" si="19"/>
        <v>114.87317787724969</v>
      </c>
      <c r="S48" s="63">
        <f t="shared" si="19"/>
        <v>94.155214568754744</v>
      </c>
      <c r="T48" s="64">
        <f t="shared" si="19"/>
        <v>91.136017804212628</v>
      </c>
      <c r="U48" s="65">
        <f t="shared" si="19"/>
        <v>247.34888653234356</v>
      </c>
      <c r="V48" s="66">
        <f t="shared" si="19"/>
        <v>587.24554217725199</v>
      </c>
      <c r="W48" s="63">
        <f t="shared" si="19"/>
        <v>117.40447298017523</v>
      </c>
      <c r="X48" s="64">
        <f t="shared" si="19"/>
        <v>104.04779965708941</v>
      </c>
      <c r="Y48" s="63">
        <f t="shared" si="19"/>
        <v>101.52727432266167</v>
      </c>
      <c r="Z48" s="64">
        <f t="shared" si="19"/>
        <v>86.388108875993311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105.63069955321622</v>
      </c>
      <c r="F49" s="70">
        <f t="shared" si="19"/>
        <v>105.17281934912552</v>
      </c>
      <c r="G49" s="67">
        <f t="shared" si="19"/>
        <v>101.11456858514624</v>
      </c>
      <c r="H49" s="68">
        <f t="shared" si="19"/>
        <v>100.96202579934929</v>
      </c>
      <c r="I49" s="69">
        <f t="shared" si="19"/>
        <v>95.35825545171339</v>
      </c>
      <c r="J49" s="70">
        <f t="shared" si="19"/>
        <v>96.745370601037294</v>
      </c>
      <c r="K49" s="67">
        <f t="shared" si="19"/>
        <v>149.91680532445923</v>
      </c>
      <c r="L49" s="68">
        <f t="shared" si="19"/>
        <v>166.17262354981108</v>
      </c>
      <c r="M49" s="69">
        <f t="shared" si="19"/>
        <v>105.58745657167721</v>
      </c>
      <c r="N49" s="70">
        <f t="shared" si="19"/>
        <v>100.07330306778583</v>
      </c>
      <c r="O49" s="67">
        <f t="shared" si="19"/>
        <v>99.035874439461878</v>
      </c>
      <c r="P49" s="68">
        <f t="shared" si="19"/>
        <v>99.155173805535796</v>
      </c>
      <c r="Q49" s="69">
        <f t="shared" si="19"/>
        <v>98.881414495976003</v>
      </c>
      <c r="R49" s="70">
        <f t="shared" si="19"/>
        <v>100.57196319543272</v>
      </c>
      <c r="S49" s="67">
        <f t="shared" si="19"/>
        <v>94.363295990047007</v>
      </c>
      <c r="T49" s="68">
        <f t="shared" si="19"/>
        <v>88.228390106149945</v>
      </c>
      <c r="U49" s="69">
        <f t="shared" si="19"/>
        <v>84.009897162298003</v>
      </c>
      <c r="V49" s="70">
        <f t="shared" si="19"/>
        <v>81.1246035549608</v>
      </c>
      <c r="W49" s="67">
        <f t="shared" si="19"/>
        <v>100.57476043983391</v>
      </c>
      <c r="X49" s="68">
        <f t="shared" si="19"/>
        <v>100.07417966161489</v>
      </c>
      <c r="Y49" s="67">
        <f t="shared" si="19"/>
        <v>98.217181207946197</v>
      </c>
      <c r="Z49" s="68">
        <f t="shared" si="19"/>
        <v>101.52578441240266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CC6D-4237-4818-A83D-22A39E39C3CE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AC22" sqref="AC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90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637</v>
      </c>
      <c r="F5" s="14">
        <v>52472</v>
      </c>
      <c r="G5" s="15">
        <v>30</v>
      </c>
      <c r="H5" s="16">
        <v>5440</v>
      </c>
      <c r="I5" s="13">
        <v>1247</v>
      </c>
      <c r="J5" s="14">
        <v>1073016</v>
      </c>
      <c r="K5" s="17">
        <v>1421</v>
      </c>
      <c r="L5" s="18">
        <v>3414824</v>
      </c>
      <c r="M5" s="13">
        <v>925</v>
      </c>
      <c r="N5" s="75">
        <v>226973</v>
      </c>
      <c r="O5" s="19">
        <v>933</v>
      </c>
      <c r="P5" s="18">
        <v>87854</v>
      </c>
      <c r="Q5" s="13">
        <v>12982</v>
      </c>
      <c r="R5" s="14">
        <v>2113975</v>
      </c>
      <c r="S5" s="19">
        <v>19996</v>
      </c>
      <c r="T5" s="18">
        <v>5903616</v>
      </c>
      <c r="U5" s="13">
        <v>2499</v>
      </c>
      <c r="V5" s="14">
        <v>757256</v>
      </c>
      <c r="W5" s="13">
        <v>563</v>
      </c>
      <c r="X5" s="18">
        <v>107564</v>
      </c>
      <c r="Y5" s="20">
        <f t="shared" ref="Y5:Z19" si="0">+W5+U5+S5+Q5+O5+M5+K5+I5+G5+E5</f>
        <v>41233</v>
      </c>
      <c r="Z5" s="21">
        <f t="shared" si="0"/>
        <v>13742990</v>
      </c>
    </row>
    <row r="6" spans="1:26" ht="18.95" customHeight="1" x14ac:dyDescent="0.15">
      <c r="A6" s="7"/>
      <c r="B6" s="22"/>
      <c r="C6" s="83"/>
      <c r="D6" s="81" t="s">
        <v>22</v>
      </c>
      <c r="E6" s="23">
        <v>710</v>
      </c>
      <c r="F6" s="24">
        <v>57168</v>
      </c>
      <c r="G6" s="25">
        <v>30</v>
      </c>
      <c r="H6" s="26">
        <v>5440</v>
      </c>
      <c r="I6" s="27">
        <v>1089</v>
      </c>
      <c r="J6" s="21">
        <v>989449</v>
      </c>
      <c r="K6" s="25">
        <v>4334</v>
      </c>
      <c r="L6" s="26">
        <v>9277368</v>
      </c>
      <c r="M6" s="27">
        <v>762</v>
      </c>
      <c r="N6" s="76">
        <v>209322</v>
      </c>
      <c r="O6" s="25">
        <v>890</v>
      </c>
      <c r="P6" s="26">
        <v>75730</v>
      </c>
      <c r="Q6" s="27">
        <v>11636</v>
      </c>
      <c r="R6" s="21">
        <v>1857227</v>
      </c>
      <c r="S6" s="25">
        <v>20075</v>
      </c>
      <c r="T6" s="26">
        <v>5952666</v>
      </c>
      <c r="U6" s="27">
        <v>1736</v>
      </c>
      <c r="V6" s="21">
        <v>285047</v>
      </c>
      <c r="W6" s="27">
        <v>462</v>
      </c>
      <c r="X6" s="26">
        <v>128607</v>
      </c>
      <c r="Y6" s="20">
        <f t="shared" si="0"/>
        <v>41724</v>
      </c>
      <c r="Z6" s="21">
        <f t="shared" si="0"/>
        <v>18838024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1516.9</v>
      </c>
      <c r="F7" s="36">
        <v>272588</v>
      </c>
      <c r="G7" s="29">
        <v>151</v>
      </c>
      <c r="H7" s="30">
        <v>74178</v>
      </c>
      <c r="I7" s="31">
        <v>1877</v>
      </c>
      <c r="J7" s="32">
        <v>2280618</v>
      </c>
      <c r="K7" s="77">
        <v>1052</v>
      </c>
      <c r="L7" s="30">
        <v>2049032</v>
      </c>
      <c r="M7" s="23">
        <v>1307.3</v>
      </c>
      <c r="N7" s="24">
        <v>260911.25</v>
      </c>
      <c r="O7" s="33">
        <v>2915</v>
      </c>
      <c r="P7" s="34">
        <v>723192</v>
      </c>
      <c r="Q7" s="23">
        <v>31491.4</v>
      </c>
      <c r="R7" s="24">
        <v>5074736</v>
      </c>
      <c r="S7" s="33">
        <v>29328.2</v>
      </c>
      <c r="T7" s="34">
        <v>2612894</v>
      </c>
      <c r="U7" s="23">
        <v>4944.5</v>
      </c>
      <c r="V7" s="24">
        <v>2793250.5</v>
      </c>
      <c r="W7" s="23">
        <v>1616.1999999999998</v>
      </c>
      <c r="X7" s="34">
        <v>359802</v>
      </c>
      <c r="Y7" s="31">
        <f t="shared" si="0"/>
        <v>76199.5</v>
      </c>
      <c r="Z7" s="24">
        <f t="shared" si="0"/>
        <v>16501201.75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136.376</v>
      </c>
      <c r="H8" s="16">
        <v>84800</v>
      </c>
      <c r="I8" s="13">
        <v>337</v>
      </c>
      <c r="J8" s="14">
        <v>214444.54545454547</v>
      </c>
      <c r="K8" s="17">
        <v>0</v>
      </c>
      <c r="L8" s="18">
        <v>0</v>
      </c>
      <c r="M8" s="13">
        <v>3706</v>
      </c>
      <c r="N8" s="75">
        <v>688673.1</v>
      </c>
      <c r="O8" s="19">
        <v>47</v>
      </c>
      <c r="P8" s="18">
        <v>5903.1</v>
      </c>
      <c r="Q8" s="13">
        <v>6437</v>
      </c>
      <c r="R8" s="14">
        <v>1325205.6000000001</v>
      </c>
      <c r="S8" s="19">
        <v>26694</v>
      </c>
      <c r="T8" s="18">
        <v>3418512.4</v>
      </c>
      <c r="U8" s="13">
        <v>31</v>
      </c>
      <c r="V8" s="14">
        <v>3409.953488372093</v>
      </c>
      <c r="W8" s="13">
        <v>53</v>
      </c>
      <c r="X8" s="18">
        <v>1600</v>
      </c>
      <c r="Y8" s="13">
        <f t="shared" si="0"/>
        <v>37571.375999999997</v>
      </c>
      <c r="Z8" s="14">
        <f t="shared" si="0"/>
        <v>5761548.6989429174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122.92999999999999</v>
      </c>
      <c r="H9" s="26">
        <v>76000</v>
      </c>
      <c r="I9" s="27">
        <v>408</v>
      </c>
      <c r="J9" s="21">
        <v>194059.63636363635</v>
      </c>
      <c r="K9" s="25">
        <v>0</v>
      </c>
      <c r="L9" s="26">
        <v>0</v>
      </c>
      <c r="M9" s="27">
        <v>3761</v>
      </c>
      <c r="N9" s="76">
        <v>730886.3</v>
      </c>
      <c r="O9" s="25">
        <v>40</v>
      </c>
      <c r="P9" s="26">
        <v>5010.3</v>
      </c>
      <c r="Q9" s="27">
        <v>6539</v>
      </c>
      <c r="R9" s="21">
        <v>1274160</v>
      </c>
      <c r="S9" s="25">
        <v>27222</v>
      </c>
      <c r="T9" s="26">
        <v>3581378</v>
      </c>
      <c r="U9" s="27">
        <v>45</v>
      </c>
      <c r="V9" s="21">
        <v>4135.3255813953492</v>
      </c>
      <c r="W9" s="27">
        <v>43</v>
      </c>
      <c r="X9" s="26">
        <v>1400</v>
      </c>
      <c r="Y9" s="20">
        <f t="shared" si="0"/>
        <v>38310.93</v>
      </c>
      <c r="Z9" s="21">
        <f t="shared" si="0"/>
        <v>5886029.5619450323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178.15700000000004</v>
      </c>
      <c r="H10" s="30">
        <v>106200</v>
      </c>
      <c r="I10" s="37">
        <v>926</v>
      </c>
      <c r="J10" s="38">
        <v>537290.97272727266</v>
      </c>
      <c r="K10" s="77">
        <v>0</v>
      </c>
      <c r="L10" s="30">
        <v>0</v>
      </c>
      <c r="M10" s="35">
        <v>8327.5499999999993</v>
      </c>
      <c r="N10" s="36">
        <v>1804346.1030000001</v>
      </c>
      <c r="O10" s="29">
        <v>23</v>
      </c>
      <c r="P10" s="30">
        <v>2877.2999999999993</v>
      </c>
      <c r="Q10" s="35">
        <v>12432</v>
      </c>
      <c r="R10" s="36">
        <v>1644385.2756000003</v>
      </c>
      <c r="S10" s="29">
        <v>4520</v>
      </c>
      <c r="T10" s="30">
        <v>689996.2</v>
      </c>
      <c r="U10" s="35">
        <v>745</v>
      </c>
      <c r="V10" s="36">
        <v>62220.669767441861</v>
      </c>
      <c r="W10" s="35">
        <v>75</v>
      </c>
      <c r="X10" s="30">
        <v>1300</v>
      </c>
      <c r="Y10" s="37">
        <f t="shared" si="0"/>
        <v>27343.706999999999</v>
      </c>
      <c r="Z10" s="36">
        <f t="shared" si="0"/>
        <v>4865116.5210947152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1716</v>
      </c>
      <c r="R11" s="14">
        <v>472053.4</v>
      </c>
      <c r="S11" s="19">
        <v>0</v>
      </c>
      <c r="T11" s="18">
        <v>0</v>
      </c>
      <c r="U11" s="13">
        <v>87</v>
      </c>
      <c r="V11" s="14">
        <v>16845</v>
      </c>
      <c r="W11" s="13">
        <v>1</v>
      </c>
      <c r="X11" s="18">
        <v>144</v>
      </c>
      <c r="Y11" s="13">
        <f>+W11+U11+S11+Q11+O11+M11+K11+I11+G11+E11</f>
        <v>1895</v>
      </c>
      <c r="Z11" s="14">
        <f t="shared" si="0"/>
        <v>580393.69999999995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1581</v>
      </c>
      <c r="R12" s="21">
        <v>426103.2</v>
      </c>
      <c r="S12" s="25">
        <v>0</v>
      </c>
      <c r="T12" s="26">
        <v>0</v>
      </c>
      <c r="U12" s="27">
        <v>101</v>
      </c>
      <c r="V12" s="21">
        <v>19618</v>
      </c>
      <c r="W12" s="27">
        <v>1</v>
      </c>
      <c r="X12" s="26">
        <v>310</v>
      </c>
      <c r="Y12" s="20">
        <f t="shared" ref="Y12:Y19" si="1">+W12+U12+S12+Q12+O12+M12+K12+I12+G12+E12</f>
        <v>1774</v>
      </c>
      <c r="Z12" s="21">
        <f t="shared" si="0"/>
        <v>537382.5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7093.5</v>
      </c>
      <c r="R13" s="36">
        <v>1997415.3</v>
      </c>
      <c r="S13" s="29">
        <v>2</v>
      </c>
      <c r="T13" s="30">
        <v>1835</v>
      </c>
      <c r="U13" s="35">
        <v>722</v>
      </c>
      <c r="V13" s="36">
        <v>148373</v>
      </c>
      <c r="W13" s="35">
        <v>15</v>
      </c>
      <c r="X13" s="30">
        <v>33586</v>
      </c>
      <c r="Y13" s="37">
        <f t="shared" si="1"/>
        <v>8063.5</v>
      </c>
      <c r="Z13" s="36">
        <f t="shared" si="0"/>
        <v>2408622.2999999998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262</v>
      </c>
      <c r="N15" s="76">
        <v>35044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262</v>
      </c>
      <c r="Z15" s="24">
        <f t="shared" si="0"/>
        <v>35044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2463</v>
      </c>
      <c r="N16" s="36">
        <v>438387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2463</v>
      </c>
      <c r="Z16" s="36">
        <f t="shared" si="0"/>
        <v>438387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818</v>
      </c>
      <c r="H17" s="18">
        <v>300455</v>
      </c>
      <c r="I17" s="13">
        <v>193</v>
      </c>
      <c r="J17" s="14">
        <v>105297</v>
      </c>
      <c r="K17" s="19">
        <v>67</v>
      </c>
      <c r="L17" s="18">
        <v>45395</v>
      </c>
      <c r="M17" s="13">
        <v>488.096</v>
      </c>
      <c r="N17" s="75">
        <v>122861</v>
      </c>
      <c r="O17" s="19">
        <v>2950</v>
      </c>
      <c r="P17" s="18">
        <v>1188145.2</v>
      </c>
      <c r="Q17" s="13">
        <v>4340</v>
      </c>
      <c r="R17" s="14">
        <v>1146107.7</v>
      </c>
      <c r="S17" s="19">
        <v>279</v>
      </c>
      <c r="T17" s="18">
        <v>58527</v>
      </c>
      <c r="U17" s="13">
        <v>22</v>
      </c>
      <c r="V17" s="14">
        <v>4840</v>
      </c>
      <c r="W17" s="13">
        <v>2475.096</v>
      </c>
      <c r="X17" s="18">
        <v>345483</v>
      </c>
      <c r="Y17" s="41">
        <f t="shared" si="1"/>
        <v>11632.191999999999</v>
      </c>
      <c r="Z17" s="42">
        <f t="shared" si="0"/>
        <v>3317110.9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703</v>
      </c>
      <c r="H18" s="26">
        <v>232902</v>
      </c>
      <c r="I18" s="27">
        <v>207</v>
      </c>
      <c r="J18" s="21">
        <v>133527</v>
      </c>
      <c r="K18" s="25">
        <v>43</v>
      </c>
      <c r="L18" s="26">
        <v>29210</v>
      </c>
      <c r="M18" s="27">
        <v>778.072</v>
      </c>
      <c r="N18" s="21">
        <v>191632</v>
      </c>
      <c r="O18" s="25">
        <v>3100</v>
      </c>
      <c r="P18" s="26">
        <v>1244380.3</v>
      </c>
      <c r="Q18" s="27">
        <v>4632</v>
      </c>
      <c r="R18" s="21">
        <v>1187545.5</v>
      </c>
      <c r="S18" s="25">
        <v>147</v>
      </c>
      <c r="T18" s="26">
        <v>33130</v>
      </c>
      <c r="U18" s="27">
        <v>4</v>
      </c>
      <c r="V18" s="21">
        <v>880</v>
      </c>
      <c r="W18" s="27">
        <v>2541.096</v>
      </c>
      <c r="X18" s="26">
        <v>350858</v>
      </c>
      <c r="Y18" s="23">
        <f t="shared" si="1"/>
        <v>12155.168</v>
      </c>
      <c r="Z18" s="24">
        <f t="shared" si="0"/>
        <v>3404064.8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1029</v>
      </c>
      <c r="H19" s="34">
        <v>358594</v>
      </c>
      <c r="I19" s="23">
        <v>390</v>
      </c>
      <c r="J19" s="24">
        <v>232368</v>
      </c>
      <c r="K19" s="78">
        <v>150</v>
      </c>
      <c r="L19" s="34">
        <v>107325</v>
      </c>
      <c r="M19" s="23">
        <v>813.07600000000002</v>
      </c>
      <c r="N19" s="24">
        <v>243952</v>
      </c>
      <c r="O19" s="33">
        <v>1522</v>
      </c>
      <c r="P19" s="34">
        <v>621781.9</v>
      </c>
      <c r="Q19" s="23">
        <v>7271</v>
      </c>
      <c r="R19" s="24">
        <v>2360260.0619999999</v>
      </c>
      <c r="S19" s="33">
        <v>230</v>
      </c>
      <c r="T19" s="34">
        <v>46779</v>
      </c>
      <c r="U19" s="23">
        <v>55</v>
      </c>
      <c r="V19" s="24">
        <v>12100</v>
      </c>
      <c r="W19" s="23">
        <v>5067.056700000001</v>
      </c>
      <c r="X19" s="34">
        <v>654117</v>
      </c>
      <c r="Y19" s="35">
        <f t="shared" si="1"/>
        <v>16527.132700000002</v>
      </c>
      <c r="Z19" s="36">
        <f t="shared" si="0"/>
        <v>4637276.9619999994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767</v>
      </c>
      <c r="F20" s="14">
        <f t="shared" ref="F20:X22" si="2">F5+F8+F11+F14+F17</f>
        <v>71472</v>
      </c>
      <c r="G20" s="19">
        <f>G5+G8+G11+G14+G17</f>
        <v>1059.376</v>
      </c>
      <c r="H20" s="18">
        <f t="shared" si="2"/>
        <v>465695</v>
      </c>
      <c r="I20" s="13">
        <f t="shared" si="2"/>
        <v>1778</v>
      </c>
      <c r="J20" s="14">
        <f t="shared" si="2"/>
        <v>1394108.8454545455</v>
      </c>
      <c r="K20" s="19">
        <f t="shared" si="2"/>
        <v>1488</v>
      </c>
      <c r="L20" s="18">
        <f t="shared" si="2"/>
        <v>3460219</v>
      </c>
      <c r="M20" s="13">
        <f t="shared" si="2"/>
        <v>5134.0959999999995</v>
      </c>
      <c r="N20" s="14">
        <f t="shared" si="2"/>
        <v>1053507.1000000001</v>
      </c>
      <c r="O20" s="19">
        <f t="shared" si="2"/>
        <v>3930</v>
      </c>
      <c r="P20" s="18">
        <f t="shared" si="2"/>
        <v>1281902.3</v>
      </c>
      <c r="Q20" s="13">
        <f t="shared" si="2"/>
        <v>25475</v>
      </c>
      <c r="R20" s="14">
        <f t="shared" si="2"/>
        <v>5057341.7</v>
      </c>
      <c r="S20" s="19">
        <f t="shared" si="2"/>
        <v>46969</v>
      </c>
      <c r="T20" s="18">
        <f t="shared" si="2"/>
        <v>9380655.4000000004</v>
      </c>
      <c r="U20" s="13">
        <f t="shared" si="2"/>
        <v>2639</v>
      </c>
      <c r="V20" s="14">
        <f t="shared" si="2"/>
        <v>782350.95348837215</v>
      </c>
      <c r="W20" s="13">
        <f t="shared" si="2"/>
        <v>3092.096</v>
      </c>
      <c r="X20" s="18">
        <f t="shared" si="2"/>
        <v>454791</v>
      </c>
      <c r="Y20" s="31">
        <f t="shared" ref="Y20:Z22" si="3">+Y17+Y14+Y11+Y8+Y5</f>
        <v>92331.567999999999</v>
      </c>
      <c r="Z20" s="32">
        <f t="shared" si="3"/>
        <v>23402043.298942916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840</v>
      </c>
      <c r="F21" s="21">
        <f t="shared" si="4"/>
        <v>76168</v>
      </c>
      <c r="G21" s="25">
        <f t="shared" si="4"/>
        <v>930.93000000000006</v>
      </c>
      <c r="H21" s="26">
        <f t="shared" si="4"/>
        <v>389342</v>
      </c>
      <c r="I21" s="27">
        <f t="shared" si="4"/>
        <v>1705</v>
      </c>
      <c r="J21" s="21">
        <f t="shared" si="4"/>
        <v>1318386.9363636363</v>
      </c>
      <c r="K21" s="25">
        <f t="shared" si="4"/>
        <v>4377</v>
      </c>
      <c r="L21" s="26">
        <f t="shared" si="4"/>
        <v>9306578</v>
      </c>
      <c r="M21" s="27">
        <f t="shared" si="4"/>
        <v>5578.0720000000001</v>
      </c>
      <c r="N21" s="21">
        <f t="shared" si="4"/>
        <v>1181884.3</v>
      </c>
      <c r="O21" s="25">
        <f t="shared" si="4"/>
        <v>4030</v>
      </c>
      <c r="P21" s="26">
        <f t="shared" si="4"/>
        <v>1325120.6000000001</v>
      </c>
      <c r="Q21" s="27">
        <f t="shared" si="4"/>
        <v>24388</v>
      </c>
      <c r="R21" s="21">
        <f t="shared" si="4"/>
        <v>4745035.7</v>
      </c>
      <c r="S21" s="25">
        <f t="shared" si="4"/>
        <v>47444</v>
      </c>
      <c r="T21" s="26">
        <f t="shared" si="4"/>
        <v>9567174</v>
      </c>
      <c r="U21" s="27">
        <f t="shared" si="2"/>
        <v>1886</v>
      </c>
      <c r="V21" s="21">
        <f t="shared" si="2"/>
        <v>309680.32558139536</v>
      </c>
      <c r="W21" s="27">
        <f t="shared" si="2"/>
        <v>3047.096</v>
      </c>
      <c r="X21" s="26">
        <f t="shared" si="2"/>
        <v>481175</v>
      </c>
      <c r="Y21" s="23">
        <f t="shared" si="3"/>
        <v>94226.097999999998</v>
      </c>
      <c r="Z21" s="24">
        <f t="shared" si="3"/>
        <v>28700544.861945033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1633.9</v>
      </c>
      <c r="F22" s="24">
        <f t="shared" si="2"/>
        <v>289088</v>
      </c>
      <c r="G22" s="33">
        <f t="shared" si="2"/>
        <v>1553.1570000000002</v>
      </c>
      <c r="H22" s="34">
        <f t="shared" si="2"/>
        <v>733972</v>
      </c>
      <c r="I22" s="23">
        <f t="shared" si="2"/>
        <v>3210</v>
      </c>
      <c r="J22" s="24">
        <f t="shared" si="2"/>
        <v>3063689.9727272727</v>
      </c>
      <c r="K22" s="33">
        <f t="shared" si="2"/>
        <v>1202</v>
      </c>
      <c r="L22" s="34">
        <f t="shared" si="2"/>
        <v>2156357</v>
      </c>
      <c r="M22" s="23">
        <f t="shared" si="2"/>
        <v>12929.925999999999</v>
      </c>
      <c r="N22" s="24">
        <f t="shared" si="2"/>
        <v>2766596.3530000001</v>
      </c>
      <c r="O22" s="33">
        <f t="shared" si="2"/>
        <v>4460</v>
      </c>
      <c r="P22" s="34">
        <f t="shared" si="2"/>
        <v>1347851.2000000002</v>
      </c>
      <c r="Q22" s="23">
        <f t="shared" si="2"/>
        <v>58287.9</v>
      </c>
      <c r="R22" s="24">
        <f t="shared" si="2"/>
        <v>11076796.637600001</v>
      </c>
      <c r="S22" s="33">
        <f t="shared" si="2"/>
        <v>34080.199999999997</v>
      </c>
      <c r="T22" s="34">
        <f t="shared" si="2"/>
        <v>3351504.2</v>
      </c>
      <c r="U22" s="23">
        <f t="shared" si="2"/>
        <v>6466.5</v>
      </c>
      <c r="V22" s="24">
        <f t="shared" si="2"/>
        <v>3015944.1697674417</v>
      </c>
      <c r="W22" s="23">
        <f t="shared" si="2"/>
        <v>6773.2567000000008</v>
      </c>
      <c r="X22" s="34">
        <f t="shared" si="2"/>
        <v>1048805</v>
      </c>
      <c r="Y22" s="23">
        <f t="shared" si="3"/>
        <v>130596.8397</v>
      </c>
      <c r="Z22" s="24">
        <f t="shared" si="3"/>
        <v>28850604.533094715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48.102250957854402</v>
      </c>
      <c r="F23" s="178"/>
      <c r="G23" s="177">
        <f>(G20+G21)/(G22+G41)*100</f>
        <v>66.836609278853189</v>
      </c>
      <c r="H23" s="178"/>
      <c r="I23" s="177">
        <f>(I20+I21)/(I22+I41)*100</f>
        <v>54.876319521033558</v>
      </c>
      <c r="J23" s="178"/>
      <c r="K23" s="177">
        <f>(K20+K21)/(K22+K41)*100</f>
        <v>110.80672586434915</v>
      </c>
      <c r="L23" s="178"/>
      <c r="M23" s="177">
        <f>(M20+M21)/(M22+M41)*100</f>
        <v>40.724749264631747</v>
      </c>
      <c r="N23" s="178"/>
      <c r="O23" s="177">
        <f>(O20+O21)/(O22+O41)*100</f>
        <v>88.248337028824835</v>
      </c>
      <c r="P23" s="178"/>
      <c r="Q23" s="177">
        <f>(Q20+Q21)/(Q22+Q41)*100</f>
        <v>43.175615297760473</v>
      </c>
      <c r="R23" s="178"/>
      <c r="S23" s="177">
        <f>(S20+S21)/(S22+S41)*100</f>
        <v>137.55729550640049</v>
      </c>
      <c r="T23" s="178"/>
      <c r="U23" s="177">
        <f>(U20+U21)/(U22+U41)*100</f>
        <v>37.151067323481115</v>
      </c>
      <c r="V23" s="178"/>
      <c r="W23" s="177">
        <f>(W20+W21)/(W22+W41)*100</f>
        <v>45.470398896171147</v>
      </c>
      <c r="X23" s="178"/>
      <c r="Y23" s="177">
        <f>(Y20+Y21)/(Y22+Y41)*100</f>
        <v>70.910690534351247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176931.26874349714</v>
      </c>
      <c r="F24" s="180"/>
      <c r="G24" s="181">
        <f>H22/G22*1000</f>
        <v>472567.80866325804</v>
      </c>
      <c r="H24" s="182"/>
      <c r="I24" s="183">
        <f>J22/I22*1000</f>
        <v>954420.55225148681</v>
      </c>
      <c r="J24" s="184"/>
      <c r="K24" s="181">
        <f>L22/K22*1000</f>
        <v>1793974.2096505824</v>
      </c>
      <c r="L24" s="182"/>
      <c r="M24" s="183">
        <f>N22/M22*1000</f>
        <v>213968.45991229959</v>
      </c>
      <c r="N24" s="184"/>
      <c r="O24" s="181">
        <f>P22/O22*1000</f>
        <v>302208.78923766821</v>
      </c>
      <c r="P24" s="182"/>
      <c r="Q24" s="183">
        <f>R22/Q22*1000</f>
        <v>190035.953218421</v>
      </c>
      <c r="R24" s="184"/>
      <c r="S24" s="181">
        <f>T22/S22*1000</f>
        <v>98341.682267122858</v>
      </c>
      <c r="T24" s="182"/>
      <c r="U24" s="183">
        <f>V22/U22*1000</f>
        <v>466395.13952948916</v>
      </c>
      <c r="V24" s="184"/>
      <c r="W24" s="181">
        <f>X22/W22*1000</f>
        <v>154845.00978679871</v>
      </c>
      <c r="X24" s="182"/>
      <c r="Y24" s="183">
        <f>Z22/Y22*1000</f>
        <v>220913.49683015887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1.2511022500646316</v>
      </c>
      <c r="F25" s="49"/>
      <c r="G25" s="50">
        <f>G22/Y22*100</f>
        <v>1.1892760985394659</v>
      </c>
      <c r="H25" s="51"/>
      <c r="I25" s="48">
        <f>I22/Y22*100</f>
        <v>2.4579461550324178</v>
      </c>
      <c r="J25" s="49"/>
      <c r="K25" s="50">
        <f>K22/Y22*100</f>
        <v>0.92038980633924183</v>
      </c>
      <c r="L25" s="51"/>
      <c r="M25" s="48">
        <f>M22/Y22*100</f>
        <v>9.9006423353749806</v>
      </c>
      <c r="N25" s="49"/>
      <c r="O25" s="50">
        <f>O22/Y22*100</f>
        <v>3.4150902964001819</v>
      </c>
      <c r="P25" s="51"/>
      <c r="Q25" s="48">
        <f>Q22/Y22*100</f>
        <v>44.631937598104074</v>
      </c>
      <c r="R25" s="49"/>
      <c r="S25" s="50">
        <f>S22/Y22*100</f>
        <v>26.095731013313333</v>
      </c>
      <c r="T25" s="51"/>
      <c r="U25" s="48">
        <f>U22/Y22*100</f>
        <v>4.9514980721237158</v>
      </c>
      <c r="V25" s="49"/>
      <c r="W25" s="50">
        <f>W22/Y22*100</f>
        <v>5.1863863747079639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31">
        <f>+'(令和5年8月)'!E20</f>
        <v>1027.5</v>
      </c>
      <c r="F27" s="128">
        <f>+'(令和5年8月)'!F20</f>
        <v>125682</v>
      </c>
      <c r="G27" s="129">
        <f>+'(令和5年8月)'!G20</f>
        <v>1046.146</v>
      </c>
      <c r="H27" s="130">
        <f>+'(令和5年8月)'!H20</f>
        <v>396704</v>
      </c>
      <c r="I27" s="131">
        <f>+'(令和5年8月)'!I20</f>
        <v>1771</v>
      </c>
      <c r="J27" s="128">
        <f>+'(令和5年8月)'!J20</f>
        <v>1259006.7272727273</v>
      </c>
      <c r="K27" s="129">
        <f>+'(令和5年8月)'!K20</f>
        <v>2404</v>
      </c>
      <c r="L27" s="130">
        <f>+'(令和5年8月)'!L20</f>
        <v>4648902</v>
      </c>
      <c r="M27" s="131">
        <f>+'(令和5年8月)'!M20</f>
        <v>6865.0119999999997</v>
      </c>
      <c r="N27" s="128">
        <f>+'(令和5年8月)'!N20</f>
        <v>1297757</v>
      </c>
      <c r="O27" s="129">
        <f>+'(令和5年8月)'!O20</f>
        <v>4230</v>
      </c>
      <c r="P27" s="130">
        <f>+'(令和5年8月)'!P20</f>
        <v>1433079</v>
      </c>
      <c r="Q27" s="131">
        <f>+'(令和5年8月)'!Q20</f>
        <v>24744.799999999999</v>
      </c>
      <c r="R27" s="128">
        <f>+'(令和5年8月)'!R20</f>
        <v>4773179</v>
      </c>
      <c r="S27" s="129">
        <f>+'(令和5年8月)'!S20</f>
        <v>44415.7</v>
      </c>
      <c r="T27" s="130">
        <f>+'(令和5年8月)'!T20</f>
        <v>8138400</v>
      </c>
      <c r="U27" s="131">
        <f>+'(令和5年8月)'!U20</f>
        <v>3265.4</v>
      </c>
      <c r="V27" s="128">
        <f>+'(令和5年8月)'!V20</f>
        <v>836309.39534883725</v>
      </c>
      <c r="W27" s="131">
        <f>+'(令和5年8月)'!W20</f>
        <v>6854.7759999999998</v>
      </c>
      <c r="X27" s="130">
        <f>+'(令和5年8月)'!X20</f>
        <v>1361289.5</v>
      </c>
      <c r="Y27" s="131">
        <f>+'(令和5年8月)'!Y20</f>
        <v>96624.334000000003</v>
      </c>
      <c r="Z27" s="128">
        <f>+'(令和5年8月)'!Z20</f>
        <v>24270308.622621566</v>
      </c>
    </row>
    <row r="28" spans="1:28" ht="18.95" customHeight="1" x14ac:dyDescent="0.15">
      <c r="A28" s="22"/>
      <c r="B28" s="190"/>
      <c r="C28" s="7"/>
      <c r="D28" s="55" t="s">
        <v>22</v>
      </c>
      <c r="E28" s="154">
        <f>+'(令和5年8月)'!E21</f>
        <v>806</v>
      </c>
      <c r="F28" s="135">
        <f>+'(令和5年8月)'!F21</f>
        <v>81199</v>
      </c>
      <c r="G28" s="136">
        <f>+'(令和5年8月)'!G21</f>
        <v>1046.9690000000001</v>
      </c>
      <c r="H28" s="137">
        <f>+'(令和5年8月)'!H21</f>
        <v>398234</v>
      </c>
      <c r="I28" s="134">
        <f>+'(令和5年8月)'!I21</f>
        <v>1601</v>
      </c>
      <c r="J28" s="135">
        <f>+'(令和5年8月)'!J21</f>
        <v>1138342.6363636362</v>
      </c>
      <c r="K28" s="136">
        <f>+'(令和5年8月)'!K21</f>
        <v>1930.3</v>
      </c>
      <c r="L28" s="137">
        <f>+'(令和5年8月)'!L21</f>
        <v>3727253</v>
      </c>
      <c r="M28" s="134">
        <f>+'(令和5年8月)'!M21</f>
        <v>7808.4120000000003</v>
      </c>
      <c r="N28" s="135">
        <f>+'(令和5年8月)'!N21</f>
        <v>1556721</v>
      </c>
      <c r="O28" s="136">
        <f>+'(令和5年8月)'!O21</f>
        <v>4081</v>
      </c>
      <c r="P28" s="137">
        <f>+'(令和5年8月)'!P21</f>
        <v>1326268</v>
      </c>
      <c r="Q28" s="134">
        <f>+'(令和5年8月)'!Q21</f>
        <v>23942.400000000001</v>
      </c>
      <c r="R28" s="135">
        <f>+'(令和5年8月)'!R21</f>
        <v>4507791.5999999996</v>
      </c>
      <c r="S28" s="136">
        <f>+'(令和5年8月)'!S21</f>
        <v>45481.5</v>
      </c>
      <c r="T28" s="137">
        <f>+'(令和5年8月)'!T21</f>
        <v>8541397</v>
      </c>
      <c r="U28" s="134">
        <f>+'(令和5年8月)'!U21</f>
        <v>2995.1</v>
      </c>
      <c r="V28" s="135">
        <f>+'(令和5年8月)'!V21</f>
        <v>738370.65116279072</v>
      </c>
      <c r="W28" s="134">
        <f>+'(令和5年8月)'!W21</f>
        <v>6906.6459999999997</v>
      </c>
      <c r="X28" s="137">
        <f>+'(令和5年8月)'!X21</f>
        <v>1382511</v>
      </c>
      <c r="Y28" s="138">
        <f>+'(令和5年8月)'!Y21</f>
        <v>96599.327000000005</v>
      </c>
      <c r="Z28" s="139">
        <f>+'(令和5年8月)'!Z21</f>
        <v>23398087.887526426</v>
      </c>
    </row>
    <row r="29" spans="1:28" ht="18.95" customHeight="1" thickBot="1" x14ac:dyDescent="0.2">
      <c r="A29" s="22"/>
      <c r="B29" s="190"/>
      <c r="C29" s="7"/>
      <c r="D29" s="55" t="s">
        <v>24</v>
      </c>
      <c r="E29" s="138">
        <f>+'(令和5年8月)'!E22</f>
        <v>2072.9079999999999</v>
      </c>
      <c r="F29" s="139">
        <f>+'(令和5年8月)'!F22</f>
        <v>379271</v>
      </c>
      <c r="G29" s="140">
        <f>+'(令和5年8月)'!G22</f>
        <v>1774.4290000000001</v>
      </c>
      <c r="H29" s="141">
        <f>+'(令和5年8月)'!H22</f>
        <v>775988</v>
      </c>
      <c r="I29" s="138">
        <f>+'(令和5年8月)'!I22</f>
        <v>3203</v>
      </c>
      <c r="J29" s="139">
        <f>+'(令和5年8月)'!J22</f>
        <v>2607478.7545454544</v>
      </c>
      <c r="K29" s="140">
        <f>+'(令和5年8月)'!K22</f>
        <v>7259.9999999999991</v>
      </c>
      <c r="L29" s="141">
        <f>+'(令和5年8月)'!L22</f>
        <v>4355059</v>
      </c>
      <c r="M29" s="138">
        <f>+'(令和5年8月)'!M22</f>
        <v>14341.552</v>
      </c>
      <c r="N29" s="139">
        <f>+'(令和5年8月)'!N22</f>
        <v>3027828.25</v>
      </c>
      <c r="O29" s="140">
        <f>+'(令和5年8月)'!O22</f>
        <v>4908</v>
      </c>
      <c r="P29" s="141">
        <f>+'(令和5年8月)'!P22</f>
        <v>1497289</v>
      </c>
      <c r="Q29" s="138">
        <f>+'(令和5年8月)'!Q22</f>
        <v>61887.899999999994</v>
      </c>
      <c r="R29" s="139">
        <f>+'(令和5年8月)'!R22</f>
        <v>11451175.699999999</v>
      </c>
      <c r="S29" s="140">
        <f>+'(令和5年8月)'!S22</f>
        <v>36910.199999999997</v>
      </c>
      <c r="T29" s="141">
        <f>+'(令和5年8月)'!T22</f>
        <v>3726608</v>
      </c>
      <c r="U29" s="138">
        <f>+'(令和5年8月)'!U22</f>
        <v>5888.5</v>
      </c>
      <c r="V29" s="139">
        <f>+'(令和5年8月)'!V22</f>
        <v>2039460.034883721</v>
      </c>
      <c r="W29" s="138">
        <f>+'(令和5年8月)'!W22</f>
        <v>8121.6371999999992</v>
      </c>
      <c r="X29" s="141">
        <f>+'(令和5年8月)'!X22</f>
        <v>1937841</v>
      </c>
      <c r="Y29" s="138">
        <f>+'(令和5年8月)'!Y22</f>
        <v>146368.1262</v>
      </c>
      <c r="Z29" s="139">
        <f>+'(令和5年8月)'!Z22</f>
        <v>31797998.739429176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185">
        <f>+'(令和5年8月)'!E23</f>
        <v>46.72151783903233</v>
      </c>
      <c r="F30" s="186">
        <f>+'(令和5年1月)'!F23</f>
        <v>0</v>
      </c>
      <c r="G30" s="185">
        <f>+'(令和5年8月)'!G23</f>
        <v>58.966284575994287</v>
      </c>
      <c r="H30" s="186">
        <f>+'(令和5年1月)'!H23</f>
        <v>0</v>
      </c>
      <c r="I30" s="185">
        <f>+'(令和5年8月)'!I23</f>
        <v>54.073123797305968</v>
      </c>
      <c r="J30" s="186">
        <f>+'(令和5年1月)'!J23</f>
        <v>0</v>
      </c>
      <c r="K30" s="185">
        <f>+'(令和5年8月)'!K23</f>
        <v>30.857236425250779</v>
      </c>
      <c r="L30" s="186">
        <f>+'(令和5年1月)'!L23</f>
        <v>0</v>
      </c>
      <c r="M30" s="185">
        <f>+'(令和5年8月)'!M23</f>
        <v>49.528030711959801</v>
      </c>
      <c r="N30" s="186">
        <f>+'(令和5年1月)'!N23</f>
        <v>0</v>
      </c>
      <c r="O30" s="185">
        <f>+'(令和5年8月)'!O23</f>
        <v>85.972897486293576</v>
      </c>
      <c r="P30" s="186">
        <f>+'(令和5年1月)'!P23</f>
        <v>0</v>
      </c>
      <c r="Q30" s="185">
        <f>+'(令和5年8月)'!Q23</f>
        <v>39.591651527891401</v>
      </c>
      <c r="R30" s="186">
        <f>+'(令和5年1月)'!R23</f>
        <v>0</v>
      </c>
      <c r="S30" s="185">
        <f>+'(令和5年8月)'!S23</f>
        <v>120.04508173735616</v>
      </c>
      <c r="T30" s="186">
        <f>+'(令和5年1月)'!T23</f>
        <v>0</v>
      </c>
      <c r="U30" s="185">
        <f>+'(令和5年8月)'!U23</f>
        <v>54.407432191679625</v>
      </c>
      <c r="V30" s="186">
        <f>+'(令和5年1月)'!V23</f>
        <v>0</v>
      </c>
      <c r="W30" s="185">
        <f>+'(令和5年8月)'!W23</f>
        <v>84.451058930168159</v>
      </c>
      <c r="X30" s="186">
        <f>+'(令和5年1月)'!X23</f>
        <v>0</v>
      </c>
      <c r="Y30" s="185">
        <f>+'(令和5年8月)'!Y23</f>
        <v>66.011697205535512</v>
      </c>
      <c r="Z30" s="186">
        <f>+'(令和5年1月)'!Z23</f>
        <v>0</v>
      </c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-260.5</v>
      </c>
      <c r="F31" s="91">
        <f t="shared" ref="F31:Z33" si="5">F20-F27</f>
        <v>-54210</v>
      </c>
      <c r="G31" s="92">
        <f t="shared" si="5"/>
        <v>13.230000000000018</v>
      </c>
      <c r="H31" s="93">
        <f t="shared" si="5"/>
        <v>68991</v>
      </c>
      <c r="I31" s="90">
        <f t="shared" si="5"/>
        <v>7</v>
      </c>
      <c r="J31" s="91">
        <f t="shared" si="5"/>
        <v>135102.11818181816</v>
      </c>
      <c r="K31" s="92">
        <f t="shared" si="5"/>
        <v>-916</v>
      </c>
      <c r="L31" s="93">
        <f t="shared" si="5"/>
        <v>-1188683</v>
      </c>
      <c r="M31" s="90">
        <f t="shared" si="5"/>
        <v>-1730.9160000000002</v>
      </c>
      <c r="N31" s="91">
        <f t="shared" si="5"/>
        <v>-244249.89999999991</v>
      </c>
      <c r="O31" s="92">
        <f t="shared" si="5"/>
        <v>-300</v>
      </c>
      <c r="P31" s="93">
        <f t="shared" si="5"/>
        <v>-151176.69999999995</v>
      </c>
      <c r="Q31" s="90">
        <f t="shared" si="5"/>
        <v>730.20000000000073</v>
      </c>
      <c r="R31" s="91">
        <f t="shared" si="5"/>
        <v>284162.70000000019</v>
      </c>
      <c r="S31" s="92">
        <f t="shared" si="5"/>
        <v>2553.3000000000029</v>
      </c>
      <c r="T31" s="93">
        <f t="shared" si="5"/>
        <v>1242255.4000000004</v>
      </c>
      <c r="U31" s="90">
        <f t="shared" si="5"/>
        <v>-626.40000000000009</v>
      </c>
      <c r="V31" s="91">
        <f t="shared" si="5"/>
        <v>-53958.4418604651</v>
      </c>
      <c r="W31" s="92">
        <f t="shared" si="5"/>
        <v>-3762.68</v>
      </c>
      <c r="X31" s="93">
        <f t="shared" si="5"/>
        <v>-906498.5</v>
      </c>
      <c r="Y31" s="90">
        <f t="shared" si="5"/>
        <v>-4292.7660000000033</v>
      </c>
      <c r="Z31" s="91">
        <f t="shared" si="5"/>
        <v>-868265.32367864996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34</v>
      </c>
      <c r="F32" s="95">
        <f t="shared" si="6"/>
        <v>-5031</v>
      </c>
      <c r="G32" s="96">
        <f t="shared" si="6"/>
        <v>-116.03899999999999</v>
      </c>
      <c r="H32" s="97">
        <f t="shared" si="6"/>
        <v>-8892</v>
      </c>
      <c r="I32" s="94">
        <f t="shared" si="6"/>
        <v>104</v>
      </c>
      <c r="J32" s="95">
        <f t="shared" si="6"/>
        <v>180044.30000000005</v>
      </c>
      <c r="K32" s="96">
        <f t="shared" si="6"/>
        <v>2446.6999999999998</v>
      </c>
      <c r="L32" s="97">
        <f t="shared" si="6"/>
        <v>5579325</v>
      </c>
      <c r="M32" s="94">
        <f t="shared" si="6"/>
        <v>-2230.34</v>
      </c>
      <c r="N32" s="95">
        <f t="shared" si="6"/>
        <v>-374836.69999999995</v>
      </c>
      <c r="O32" s="96">
        <f t="shared" si="6"/>
        <v>-51</v>
      </c>
      <c r="P32" s="97">
        <f t="shared" si="6"/>
        <v>-1147.3999999999069</v>
      </c>
      <c r="Q32" s="94">
        <f t="shared" si="6"/>
        <v>445.59999999999854</v>
      </c>
      <c r="R32" s="95">
        <f t="shared" si="6"/>
        <v>237244.10000000056</v>
      </c>
      <c r="S32" s="96">
        <f t="shared" si="6"/>
        <v>1962.5</v>
      </c>
      <c r="T32" s="97">
        <f t="shared" si="6"/>
        <v>1025777</v>
      </c>
      <c r="U32" s="94">
        <f t="shared" si="5"/>
        <v>-1109.0999999999999</v>
      </c>
      <c r="V32" s="95">
        <f t="shared" si="5"/>
        <v>-428690.32558139536</v>
      </c>
      <c r="W32" s="96">
        <f t="shared" si="5"/>
        <v>-3859.5499999999997</v>
      </c>
      <c r="X32" s="97">
        <f t="shared" si="5"/>
        <v>-901336</v>
      </c>
      <c r="Y32" s="94">
        <f t="shared" si="5"/>
        <v>-2373.2290000000066</v>
      </c>
      <c r="Z32" s="95">
        <f t="shared" si="5"/>
        <v>5302456.9744186066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-439.00799999999981</v>
      </c>
      <c r="F33" s="95">
        <f t="shared" si="5"/>
        <v>-90183</v>
      </c>
      <c r="G33" s="96">
        <f t="shared" si="5"/>
        <v>-221.27199999999993</v>
      </c>
      <c r="H33" s="97">
        <f t="shared" si="5"/>
        <v>-42016</v>
      </c>
      <c r="I33" s="94">
        <f t="shared" si="5"/>
        <v>7</v>
      </c>
      <c r="J33" s="95">
        <f t="shared" si="5"/>
        <v>456211.21818181826</v>
      </c>
      <c r="K33" s="96">
        <f t="shared" si="5"/>
        <v>-6057.9999999999991</v>
      </c>
      <c r="L33" s="97">
        <f t="shared" si="5"/>
        <v>-2198702</v>
      </c>
      <c r="M33" s="94">
        <f t="shared" si="5"/>
        <v>-1411.6260000000002</v>
      </c>
      <c r="N33" s="95">
        <f t="shared" si="5"/>
        <v>-261231.89699999988</v>
      </c>
      <c r="O33" s="96">
        <f t="shared" si="5"/>
        <v>-448</v>
      </c>
      <c r="P33" s="97">
        <f t="shared" si="5"/>
        <v>-149437.79999999981</v>
      </c>
      <c r="Q33" s="94">
        <f t="shared" si="5"/>
        <v>-3599.9999999999927</v>
      </c>
      <c r="R33" s="95">
        <f t="shared" si="5"/>
        <v>-374379.06239999831</v>
      </c>
      <c r="S33" s="96">
        <f t="shared" si="5"/>
        <v>-2830</v>
      </c>
      <c r="T33" s="97">
        <f t="shared" si="5"/>
        <v>-375103.79999999981</v>
      </c>
      <c r="U33" s="94">
        <f t="shared" si="5"/>
        <v>578</v>
      </c>
      <c r="V33" s="95">
        <f t="shared" si="5"/>
        <v>976484.13488372066</v>
      </c>
      <c r="W33" s="96">
        <f t="shared" si="5"/>
        <v>-1348.3804999999984</v>
      </c>
      <c r="X33" s="97">
        <f t="shared" si="5"/>
        <v>-889036</v>
      </c>
      <c r="Y33" s="94">
        <f t="shared" si="5"/>
        <v>-15771.286500000002</v>
      </c>
      <c r="Z33" s="95">
        <f t="shared" si="5"/>
        <v>-2947394.2063344605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1.3807331188220715</v>
      </c>
      <c r="F34" s="188"/>
      <c r="G34" s="187">
        <f t="shared" ref="G34" si="7">+G23-G30</f>
        <v>7.8703247028589018</v>
      </c>
      <c r="H34" s="188"/>
      <c r="I34" s="187">
        <f t="shared" ref="I34" si="8">+I23-I30</f>
        <v>0.8031957237275904</v>
      </c>
      <c r="J34" s="188"/>
      <c r="K34" s="187">
        <f t="shared" ref="K34" si="9">+K23-K30</f>
        <v>79.949489439098372</v>
      </c>
      <c r="L34" s="188"/>
      <c r="M34" s="187">
        <f t="shared" ref="M34" si="10">+M23-M30</f>
        <v>-8.8032814473280538</v>
      </c>
      <c r="N34" s="188"/>
      <c r="O34" s="187">
        <f t="shared" ref="O34" si="11">+O23-O30</f>
        <v>2.2754395425312595</v>
      </c>
      <c r="P34" s="188"/>
      <c r="Q34" s="187">
        <f t="shared" ref="Q34" si="12">+Q23-Q30</f>
        <v>3.5839637698690723</v>
      </c>
      <c r="R34" s="188"/>
      <c r="S34" s="187">
        <f t="shared" ref="S34" si="13">+S23-S30</f>
        <v>17.512213769044337</v>
      </c>
      <c r="T34" s="188"/>
      <c r="U34" s="187">
        <f t="shared" ref="U34" si="14">+U23-U30</f>
        <v>-17.25636486819851</v>
      </c>
      <c r="V34" s="188"/>
      <c r="W34" s="187">
        <f t="shared" ref="W34" si="15">+W23-W30</f>
        <v>-38.980660033997012</v>
      </c>
      <c r="X34" s="188"/>
      <c r="Y34" s="187">
        <f t="shared" ref="Y34" si="16">+Y23-Y30</f>
        <v>4.8989933288157346</v>
      </c>
      <c r="Z34" s="188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74.647201946472023</v>
      </c>
      <c r="F35" s="60">
        <f t="shared" si="17"/>
        <v>56.867331837494625</v>
      </c>
      <c r="G35" s="61">
        <f t="shared" si="17"/>
        <v>101.26464183775497</v>
      </c>
      <c r="H35" s="62">
        <f t="shared" si="17"/>
        <v>117.39105227071065</v>
      </c>
      <c r="I35" s="59">
        <f t="shared" si="17"/>
        <v>100.39525691699605</v>
      </c>
      <c r="J35" s="60">
        <f t="shared" si="17"/>
        <v>110.73084958604453</v>
      </c>
      <c r="K35" s="61">
        <f t="shared" si="17"/>
        <v>61.896838602329453</v>
      </c>
      <c r="L35" s="62">
        <f t="shared" si="17"/>
        <v>74.430887121303044</v>
      </c>
      <c r="M35" s="59">
        <f t="shared" si="17"/>
        <v>74.786409696006345</v>
      </c>
      <c r="N35" s="60">
        <f t="shared" si="17"/>
        <v>81.179072815634981</v>
      </c>
      <c r="O35" s="61">
        <f t="shared" si="17"/>
        <v>92.907801418439718</v>
      </c>
      <c r="P35" s="62">
        <f t="shared" si="17"/>
        <v>89.450916523094676</v>
      </c>
      <c r="Q35" s="59">
        <f t="shared" si="17"/>
        <v>102.95092302221074</v>
      </c>
      <c r="R35" s="60">
        <f t="shared" si="17"/>
        <v>105.95332167513519</v>
      </c>
      <c r="S35" s="61">
        <f t="shared" si="17"/>
        <v>105.74864293481809</v>
      </c>
      <c r="T35" s="62">
        <f t="shared" si="17"/>
        <v>115.26412316917332</v>
      </c>
      <c r="U35" s="59">
        <f t="shared" si="17"/>
        <v>80.817051509769087</v>
      </c>
      <c r="V35" s="60">
        <f t="shared" si="17"/>
        <v>93.548028736666495</v>
      </c>
      <c r="W35" s="61">
        <f t="shared" si="17"/>
        <v>45.108636664422001</v>
      </c>
      <c r="X35" s="62">
        <f t="shared" si="17"/>
        <v>33.408837723349812</v>
      </c>
      <c r="Y35" s="59">
        <f t="shared" si="17"/>
        <v>95.557262003999938</v>
      </c>
      <c r="Z35" s="60">
        <f t="shared" si="17"/>
        <v>96.422520466553237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104.21836228287842</v>
      </c>
      <c r="F36" s="64">
        <f t="shared" si="17"/>
        <v>93.804110888065125</v>
      </c>
      <c r="G36" s="65">
        <f t="shared" si="17"/>
        <v>88.91667279546958</v>
      </c>
      <c r="H36" s="66">
        <f t="shared" si="17"/>
        <v>97.767141931628146</v>
      </c>
      <c r="I36" s="63">
        <f t="shared" si="17"/>
        <v>106.49594003747657</v>
      </c>
      <c r="J36" s="64">
        <f t="shared" si="17"/>
        <v>115.81635390335023</v>
      </c>
      <c r="K36" s="65">
        <f t="shared" si="17"/>
        <v>226.75231829249341</v>
      </c>
      <c r="L36" s="66">
        <f t="shared" si="17"/>
        <v>249.68999957877824</v>
      </c>
      <c r="M36" s="63">
        <f t="shared" si="17"/>
        <v>71.436701854359114</v>
      </c>
      <c r="N36" s="64">
        <f t="shared" si="17"/>
        <v>75.92139503481998</v>
      </c>
      <c r="O36" s="65">
        <f t="shared" si="17"/>
        <v>98.750306297476115</v>
      </c>
      <c r="P36" s="66">
        <f t="shared" si="17"/>
        <v>99.913486565309583</v>
      </c>
      <c r="Q36" s="63">
        <f t="shared" si="17"/>
        <v>101.86113338679496</v>
      </c>
      <c r="R36" s="64">
        <f t="shared" si="17"/>
        <v>105.26297843937596</v>
      </c>
      <c r="S36" s="65">
        <f t="shared" si="17"/>
        <v>104.31494123984477</v>
      </c>
      <c r="T36" s="66">
        <f t="shared" si="17"/>
        <v>112.00947573330218</v>
      </c>
      <c r="U36" s="63">
        <f t="shared" si="17"/>
        <v>62.96951687756669</v>
      </c>
      <c r="V36" s="64">
        <f t="shared" si="17"/>
        <v>41.9410393809273</v>
      </c>
      <c r="W36" s="65">
        <f t="shared" si="17"/>
        <v>44.11831734245537</v>
      </c>
      <c r="X36" s="66">
        <f t="shared" si="17"/>
        <v>34.804424702588257</v>
      </c>
      <c r="Y36" s="63">
        <f t="shared" si="17"/>
        <v>97.543224084780618</v>
      </c>
      <c r="Z36" s="64">
        <f t="shared" si="17"/>
        <v>122.66192434145596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78.821636078398086</v>
      </c>
      <c r="F37" s="68">
        <f t="shared" si="17"/>
        <v>76.222015392687553</v>
      </c>
      <c r="G37" s="69">
        <f t="shared" si="17"/>
        <v>87.529960342172046</v>
      </c>
      <c r="H37" s="70">
        <f t="shared" si="17"/>
        <v>94.585483280669294</v>
      </c>
      <c r="I37" s="67">
        <f t="shared" si="17"/>
        <v>100.21854511395567</v>
      </c>
      <c r="J37" s="68">
        <f t="shared" si="17"/>
        <v>117.49625830647838</v>
      </c>
      <c r="K37" s="69">
        <f t="shared" si="17"/>
        <v>16.556473829201103</v>
      </c>
      <c r="L37" s="70">
        <f t="shared" si="17"/>
        <v>49.513841259096601</v>
      </c>
      <c r="M37" s="67">
        <f t="shared" si="17"/>
        <v>90.157090390217178</v>
      </c>
      <c r="N37" s="68">
        <f t="shared" si="17"/>
        <v>91.372301351637105</v>
      </c>
      <c r="O37" s="69">
        <f t="shared" si="17"/>
        <v>90.872045639771798</v>
      </c>
      <c r="P37" s="70">
        <f t="shared" si="17"/>
        <v>90.019441804487982</v>
      </c>
      <c r="Q37" s="67">
        <f t="shared" si="17"/>
        <v>94.183030931733043</v>
      </c>
      <c r="R37" s="68">
        <f t="shared" si="17"/>
        <v>96.730649566402178</v>
      </c>
      <c r="S37" s="69">
        <f t="shared" si="17"/>
        <v>92.332742710687015</v>
      </c>
      <c r="T37" s="70">
        <f t="shared" si="17"/>
        <v>89.934444406280463</v>
      </c>
      <c r="U37" s="67">
        <f t="shared" si="17"/>
        <v>109.81574254903626</v>
      </c>
      <c r="V37" s="68">
        <f t="shared" si="17"/>
        <v>147.87954253486484</v>
      </c>
      <c r="W37" s="69">
        <f t="shared" si="17"/>
        <v>83.397676271478886</v>
      </c>
      <c r="X37" s="70">
        <f t="shared" si="17"/>
        <v>54.122345434945387</v>
      </c>
      <c r="Y37" s="67">
        <f t="shared" si="17"/>
        <v>89.224917398717096</v>
      </c>
      <c r="Z37" s="68">
        <f t="shared" si="17"/>
        <v>90.730881429089052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42">
        <f>+'(令和6年7月)'!E20</f>
        <v>964</v>
      </c>
      <c r="F39" s="143">
        <f>+'(令和6年7月)'!F20</f>
        <v>84144</v>
      </c>
      <c r="G39" s="142">
        <f>+'(令和6年7月)'!G20</f>
        <v>1064.518</v>
      </c>
      <c r="H39" s="143">
        <f>+'(令和6年7月)'!H20</f>
        <v>454171</v>
      </c>
      <c r="I39" s="142">
        <f>+'(令和6年7月)'!I20</f>
        <v>1825</v>
      </c>
      <c r="J39" s="143">
        <f>+'(令和6年7月)'!J20</f>
        <v>1552092.9363636363</v>
      </c>
      <c r="K39" s="142">
        <f>+'(令和6年7月)'!K20</f>
        <v>2293</v>
      </c>
      <c r="L39" s="143">
        <f>+'(令和6年7月)'!L20</f>
        <v>5469200</v>
      </c>
      <c r="M39" s="142">
        <f>+'(令和6年7月)'!M20</f>
        <v>5553.0640000000003</v>
      </c>
      <c r="N39" s="143">
        <f>+'(令和6年7月)'!N20</f>
        <v>1357050.1</v>
      </c>
      <c r="O39" s="142">
        <f>+'(令和6年7月)'!O20</f>
        <v>4440</v>
      </c>
      <c r="P39" s="143">
        <f>+'(令和6年7月)'!P20</f>
        <v>1485498.5999999999</v>
      </c>
      <c r="Q39" s="142">
        <f>+'(令和6年7月)'!Q20</f>
        <v>28164</v>
      </c>
      <c r="R39" s="143">
        <f>+'(令和6年7月)'!R20</f>
        <v>5796514.3000000007</v>
      </c>
      <c r="S39" s="144">
        <f>+'(令和6年7月)'!S20</f>
        <v>51319</v>
      </c>
      <c r="T39" s="145">
        <f>+'(令和6年7月)'!T20</f>
        <v>10611182.4</v>
      </c>
      <c r="U39" s="142">
        <f>+'(令和6年7月)'!U20</f>
        <v>3499</v>
      </c>
      <c r="V39" s="143">
        <f>+'(令和6年7月)'!V20</f>
        <v>1076622.7441860465</v>
      </c>
      <c r="W39" s="142">
        <f>+'(令和6年7月)'!W20</f>
        <v>3451.1869999999999</v>
      </c>
      <c r="X39" s="143">
        <f>+'(令和6年7月)'!X20</f>
        <v>491827</v>
      </c>
      <c r="Y39" s="146">
        <f>+'(令和6年7月)'!Y20</f>
        <v>102572.769</v>
      </c>
      <c r="Z39" s="147">
        <f>+'(令和6年7月)'!Z20</f>
        <v>28378303.080549683</v>
      </c>
    </row>
    <row r="40" spans="1:38" ht="18.95" customHeight="1" x14ac:dyDescent="0.15">
      <c r="A40" s="22"/>
      <c r="B40" s="195"/>
      <c r="C40" s="22"/>
      <c r="D40" s="82" t="s">
        <v>22</v>
      </c>
      <c r="E40" s="148">
        <f>+'(令和6年7月)'!E21</f>
        <v>930</v>
      </c>
      <c r="F40" s="149">
        <f>+'(令和6年7月)'!F21</f>
        <v>82474.600000000006</v>
      </c>
      <c r="G40" s="148">
        <f>+'(令和6年7月)'!G21</f>
        <v>1141.2719999999999</v>
      </c>
      <c r="H40" s="149">
        <f>+'(令和6年7月)'!H21</f>
        <v>486386</v>
      </c>
      <c r="I40" s="148">
        <f>+'(令和6年7月)'!I21</f>
        <v>1877</v>
      </c>
      <c r="J40" s="149">
        <f>+'(令和6年7月)'!J21</f>
        <v>1565753.0272727273</v>
      </c>
      <c r="K40" s="148">
        <f>+'(令和6年7月)'!K21</f>
        <v>2326</v>
      </c>
      <c r="L40" s="149">
        <f>+'(令和6年7月)'!L21</f>
        <v>5495649</v>
      </c>
      <c r="M40" s="148">
        <f>+'(令和6年7月)'!M21</f>
        <v>6817.1679999999997</v>
      </c>
      <c r="N40" s="149">
        <f>+'(令和6年7月)'!N21</f>
        <v>1666211.7</v>
      </c>
      <c r="O40" s="148">
        <f>+'(令和6年7月)'!O21</f>
        <v>4530</v>
      </c>
      <c r="P40" s="149">
        <f>+'(令和6年7月)'!P21</f>
        <v>1507695.9000000001</v>
      </c>
      <c r="Q40" s="148">
        <f>+'(令和6年7月)'!Q21</f>
        <v>29189</v>
      </c>
      <c r="R40" s="149">
        <f>+'(令和6年7月)'!R21</f>
        <v>5864992.2999999998</v>
      </c>
      <c r="S40" s="144">
        <f>+'(令和6年7月)'!S21</f>
        <v>49731</v>
      </c>
      <c r="T40" s="145">
        <f>+'(令和6年7月)'!T21</f>
        <v>10507981</v>
      </c>
      <c r="U40" s="148">
        <f>+'(令和6年7月)'!U21</f>
        <v>3050</v>
      </c>
      <c r="V40" s="149">
        <f>+'(令和6年7月)'!V21</f>
        <v>816935.9627906977</v>
      </c>
      <c r="W40" s="148">
        <f>+'(令和6年7月)'!W21</f>
        <v>3964.1570000000002</v>
      </c>
      <c r="X40" s="149">
        <f>+'(令和6年7月)'!X21</f>
        <v>582910</v>
      </c>
      <c r="Y40" s="150">
        <f>+'(令和6年7月)'!Y21</f>
        <v>103555.59699999999</v>
      </c>
      <c r="Z40" s="151">
        <f>+'(令和6年7月)'!Z21</f>
        <v>28576989.490063425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48">
        <f>+'(令和6年7月)'!E22</f>
        <v>1706.9</v>
      </c>
      <c r="F41" s="149">
        <f>+'(令和6年7月)'!F22</f>
        <v>293784</v>
      </c>
      <c r="G41" s="148">
        <f>+'(令和6年7月)'!G22</f>
        <v>1424.711</v>
      </c>
      <c r="H41" s="149">
        <f>+'(令和6年7月)'!H22</f>
        <v>657619</v>
      </c>
      <c r="I41" s="148">
        <f>+'(令和6年7月)'!I22</f>
        <v>3137</v>
      </c>
      <c r="J41" s="149">
        <f>+'(令和6年7月)'!J22</f>
        <v>2987968.0636363635</v>
      </c>
      <c r="K41" s="148">
        <f>+'(令和6年7月)'!K22</f>
        <v>4091</v>
      </c>
      <c r="L41" s="149">
        <f>+'(令和6年7月)'!L22</f>
        <v>8002716</v>
      </c>
      <c r="M41" s="148">
        <f>+'(令和6年7月)'!M22</f>
        <v>13373.901999999998</v>
      </c>
      <c r="N41" s="149">
        <f>+'(令和6年7月)'!N22</f>
        <v>2894973.5530000003</v>
      </c>
      <c r="O41" s="148">
        <f>+'(令和6年7月)'!O22</f>
        <v>4560</v>
      </c>
      <c r="P41" s="149">
        <f>+'(令和6年7月)'!P22</f>
        <v>1391069.5</v>
      </c>
      <c r="Q41" s="148">
        <f>+'(令和6年7月)'!Q22</f>
        <v>57200.9</v>
      </c>
      <c r="R41" s="149">
        <f>+'(令和6年7月)'!R22</f>
        <v>10764490.637600001</v>
      </c>
      <c r="S41" s="144">
        <f>+'(令和6年7月)'!S22</f>
        <v>34555.199999999997</v>
      </c>
      <c r="T41" s="145">
        <f>+'(令和6年7月)'!T22</f>
        <v>3538022.8</v>
      </c>
      <c r="U41" s="148">
        <f>+'(令和6年7月)'!U22</f>
        <v>5713.5</v>
      </c>
      <c r="V41" s="149">
        <f>+'(令和6年7月)'!V22</f>
        <v>2543273.541860465</v>
      </c>
      <c r="W41" s="148">
        <f>+'(令和6年7月)'!W22</f>
        <v>6728.2566999999999</v>
      </c>
      <c r="X41" s="149">
        <f>+'(令和6年7月)'!X22</f>
        <v>1075189</v>
      </c>
      <c r="Y41" s="150">
        <f>+'(令和6年7月)'!Y22</f>
        <v>132491.36969999998</v>
      </c>
      <c r="Z41" s="151">
        <f>+'(令和6年7月)'!Z22</f>
        <v>34149106.096096829</v>
      </c>
    </row>
    <row r="42" spans="1:38" ht="18.95" customHeight="1" thickBot="1" x14ac:dyDescent="0.2">
      <c r="A42" s="22"/>
      <c r="B42" s="195"/>
      <c r="C42" s="22"/>
      <c r="D42" s="89" t="s">
        <v>44</v>
      </c>
      <c r="E42" s="192">
        <f>+'(令和6年7月)'!E23</f>
        <v>56.038818865021597</v>
      </c>
      <c r="F42" s="193">
        <f>+'(令和5年12月)'!F23</f>
        <v>0</v>
      </c>
      <c r="G42" s="192">
        <f>+'(令和6年7月)'!G23</f>
        <v>75.381316776571197</v>
      </c>
      <c r="H42" s="193">
        <f>+'(令和5年12月)'!H23</f>
        <v>0</v>
      </c>
      <c r="I42" s="192">
        <f>+'(令和6年7月)'!I23</f>
        <v>58.520392032880174</v>
      </c>
      <c r="J42" s="193">
        <f>+'(令和5年12月)'!J23</f>
        <v>0</v>
      </c>
      <c r="K42" s="192">
        <f>+'(令和6年7月)'!K23</f>
        <v>56.226415094339622</v>
      </c>
      <c r="L42" s="193">
        <f>+'(令和5年12月)'!L23</f>
        <v>0</v>
      </c>
      <c r="M42" s="192">
        <f>+'(令和6年7月)'!M23</f>
        <v>44.160619119554447</v>
      </c>
      <c r="N42" s="193">
        <f>+'(令和5年12月)'!N23</f>
        <v>0</v>
      </c>
      <c r="O42" s="192">
        <f>+'(令和6年7月)'!O23</f>
        <v>97.394136807817588</v>
      </c>
      <c r="P42" s="193">
        <f>+'(令和5年12月)'!P23</f>
        <v>0</v>
      </c>
      <c r="Q42" s="192">
        <f>+'(令和6年7月)'!Q23</f>
        <v>49.687767485540618</v>
      </c>
      <c r="R42" s="193">
        <f>+'(令和5年12月)'!R23</f>
        <v>0</v>
      </c>
      <c r="S42" s="192">
        <f>+'(令和6年7月)'!S23</f>
        <v>149.65404073314932</v>
      </c>
      <c r="T42" s="193">
        <f>+'(令和5年12月)'!T23</f>
        <v>0</v>
      </c>
      <c r="U42" s="192">
        <f>+'(令和6年7月)'!U23</f>
        <v>59.655674986336308</v>
      </c>
      <c r="V42" s="193">
        <f>+'(令和5年12月)'!V23</f>
        <v>0</v>
      </c>
      <c r="W42" s="192">
        <f>+'(令和6年7月)'!W23</f>
        <v>53.082449706049971</v>
      </c>
      <c r="X42" s="193">
        <f>+'(令和5年12月)'!X23</f>
        <v>0</v>
      </c>
      <c r="Y42" s="192">
        <f>+'(令和6年7月)'!Y23</f>
        <v>77.501899217650376</v>
      </c>
      <c r="Z42" s="193">
        <f>+'(令和5年12月)'!Z23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-197</v>
      </c>
      <c r="F43" s="93">
        <f t="shared" si="18"/>
        <v>-12672</v>
      </c>
      <c r="G43" s="90">
        <f t="shared" si="18"/>
        <v>-5.1420000000000528</v>
      </c>
      <c r="H43" s="91">
        <f t="shared" si="18"/>
        <v>11524</v>
      </c>
      <c r="I43" s="92">
        <f t="shared" si="18"/>
        <v>-47</v>
      </c>
      <c r="J43" s="93">
        <f t="shared" si="18"/>
        <v>-157984.09090909082</v>
      </c>
      <c r="K43" s="90">
        <f t="shared" si="18"/>
        <v>-805</v>
      </c>
      <c r="L43" s="91">
        <f t="shared" si="18"/>
        <v>-2008981</v>
      </c>
      <c r="M43" s="92">
        <f t="shared" si="18"/>
        <v>-418.96800000000076</v>
      </c>
      <c r="N43" s="93">
        <f t="shared" si="18"/>
        <v>-303543</v>
      </c>
      <c r="O43" s="90">
        <f t="shared" si="18"/>
        <v>-510</v>
      </c>
      <c r="P43" s="91">
        <f t="shared" si="18"/>
        <v>-203596.29999999981</v>
      </c>
      <c r="Q43" s="92">
        <f t="shared" si="18"/>
        <v>-2689</v>
      </c>
      <c r="R43" s="93">
        <f t="shared" si="18"/>
        <v>-739172.60000000056</v>
      </c>
      <c r="S43" s="90">
        <f t="shared" si="18"/>
        <v>-4350</v>
      </c>
      <c r="T43" s="91">
        <f t="shared" si="18"/>
        <v>-1230527</v>
      </c>
      <c r="U43" s="92">
        <f t="shared" si="18"/>
        <v>-860</v>
      </c>
      <c r="V43" s="93">
        <f t="shared" si="18"/>
        <v>-294271.79069767438</v>
      </c>
      <c r="W43" s="90">
        <f t="shared" si="18"/>
        <v>-359.09099999999989</v>
      </c>
      <c r="X43" s="91">
        <f t="shared" si="18"/>
        <v>-37036</v>
      </c>
      <c r="Y43" s="90">
        <f t="shared" si="18"/>
        <v>-10241.201000000001</v>
      </c>
      <c r="Z43" s="91">
        <f t="shared" si="18"/>
        <v>-4976259.7816067673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-90</v>
      </c>
      <c r="F44" s="97">
        <f t="shared" si="18"/>
        <v>-6306.6000000000058</v>
      </c>
      <c r="G44" s="94">
        <f t="shared" si="18"/>
        <v>-210.34199999999987</v>
      </c>
      <c r="H44" s="95">
        <f t="shared" si="18"/>
        <v>-97044</v>
      </c>
      <c r="I44" s="96">
        <f t="shared" si="18"/>
        <v>-172</v>
      </c>
      <c r="J44" s="97">
        <f t="shared" si="18"/>
        <v>-247366.09090909106</v>
      </c>
      <c r="K44" s="94">
        <f t="shared" si="18"/>
        <v>2051</v>
      </c>
      <c r="L44" s="95">
        <f t="shared" si="18"/>
        <v>3810929</v>
      </c>
      <c r="M44" s="96">
        <f t="shared" si="18"/>
        <v>-1239.0959999999995</v>
      </c>
      <c r="N44" s="97">
        <f t="shared" si="18"/>
        <v>-484327.39999999991</v>
      </c>
      <c r="O44" s="94">
        <f t="shared" si="18"/>
        <v>-500</v>
      </c>
      <c r="P44" s="95">
        <f t="shared" si="18"/>
        <v>-182575.30000000005</v>
      </c>
      <c r="Q44" s="96">
        <f t="shared" si="18"/>
        <v>-4801</v>
      </c>
      <c r="R44" s="97">
        <f t="shared" si="18"/>
        <v>-1119956.5999999996</v>
      </c>
      <c r="S44" s="94">
        <f t="shared" si="18"/>
        <v>-2287</v>
      </c>
      <c r="T44" s="95">
        <f t="shared" si="18"/>
        <v>-940807</v>
      </c>
      <c r="U44" s="96">
        <f t="shared" si="18"/>
        <v>-1164</v>
      </c>
      <c r="V44" s="97">
        <f t="shared" si="18"/>
        <v>-507255.63720930234</v>
      </c>
      <c r="W44" s="94">
        <f t="shared" si="18"/>
        <v>-917.06100000000015</v>
      </c>
      <c r="X44" s="95">
        <f t="shared" si="18"/>
        <v>-101735</v>
      </c>
      <c r="Y44" s="94">
        <f t="shared" si="18"/>
        <v>-9329.4989999999962</v>
      </c>
      <c r="Z44" s="95">
        <f t="shared" si="18"/>
        <v>123555.37188160792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-73</v>
      </c>
      <c r="F45" s="97">
        <f t="shared" si="18"/>
        <v>-4696</v>
      </c>
      <c r="G45" s="94">
        <f t="shared" si="18"/>
        <v>128.44600000000014</v>
      </c>
      <c r="H45" s="95">
        <f t="shared" si="18"/>
        <v>76353</v>
      </c>
      <c r="I45" s="96">
        <f t="shared" si="18"/>
        <v>73</v>
      </c>
      <c r="J45" s="97">
        <f t="shared" si="18"/>
        <v>75721.909090909176</v>
      </c>
      <c r="K45" s="94">
        <f t="shared" si="18"/>
        <v>-2889</v>
      </c>
      <c r="L45" s="95">
        <f t="shared" si="18"/>
        <v>-5846359</v>
      </c>
      <c r="M45" s="96">
        <f t="shared" si="18"/>
        <v>-443.97599999999875</v>
      </c>
      <c r="N45" s="97">
        <f t="shared" si="18"/>
        <v>-128377.20000000019</v>
      </c>
      <c r="O45" s="94">
        <f t="shared" si="18"/>
        <v>-100</v>
      </c>
      <c r="P45" s="95">
        <f t="shared" si="18"/>
        <v>-43218.299999999814</v>
      </c>
      <c r="Q45" s="96">
        <f t="shared" si="18"/>
        <v>1087</v>
      </c>
      <c r="R45" s="97">
        <f t="shared" si="18"/>
        <v>312306</v>
      </c>
      <c r="S45" s="94">
        <f t="shared" si="18"/>
        <v>-475</v>
      </c>
      <c r="T45" s="95">
        <f t="shared" si="18"/>
        <v>-186518.59999999963</v>
      </c>
      <c r="U45" s="96">
        <f t="shared" si="18"/>
        <v>753</v>
      </c>
      <c r="V45" s="97">
        <f t="shared" si="18"/>
        <v>472670.62790697673</v>
      </c>
      <c r="W45" s="94">
        <f t="shared" si="18"/>
        <v>45.000000000000909</v>
      </c>
      <c r="X45" s="95">
        <f t="shared" si="18"/>
        <v>-26384</v>
      </c>
      <c r="Y45" s="94">
        <f t="shared" si="18"/>
        <v>-1894.5299999999843</v>
      </c>
      <c r="Z45" s="95">
        <f t="shared" si="18"/>
        <v>-5298501.5630021133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-7.9365679071671948</v>
      </c>
      <c r="F46" s="193"/>
      <c r="G46" s="192">
        <f>G23-G42</f>
        <v>-8.544707497718008</v>
      </c>
      <c r="H46" s="193"/>
      <c r="I46" s="192">
        <f>I23-I42</f>
        <v>-3.6440725118466162</v>
      </c>
      <c r="J46" s="193"/>
      <c r="K46" s="192">
        <f>K23-K42</f>
        <v>54.580310770009525</v>
      </c>
      <c r="L46" s="193"/>
      <c r="M46" s="192">
        <f>M23-M42</f>
        <v>-3.4358698549227</v>
      </c>
      <c r="N46" s="193"/>
      <c r="O46" s="192">
        <f t="shared" si="18"/>
        <v>-9.1457997789927532</v>
      </c>
      <c r="P46" s="193"/>
      <c r="Q46" s="192">
        <f t="shared" si="18"/>
        <v>-6.5121521877801456</v>
      </c>
      <c r="R46" s="193"/>
      <c r="S46" s="192">
        <f t="shared" si="18"/>
        <v>-12.096745226748823</v>
      </c>
      <c r="T46" s="193"/>
      <c r="U46" s="192">
        <f t="shared" si="18"/>
        <v>-22.504607662855193</v>
      </c>
      <c r="V46" s="193"/>
      <c r="W46" s="192">
        <f t="shared" si="18"/>
        <v>-7.6120508098788235</v>
      </c>
      <c r="X46" s="193"/>
      <c r="Y46" s="192">
        <f t="shared" si="18"/>
        <v>-6.5912086832991292</v>
      </c>
      <c r="Z46" s="193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79.564315352697093</v>
      </c>
      <c r="F47" s="72">
        <f t="shared" si="19"/>
        <v>84.940102681118077</v>
      </c>
      <c r="G47" s="71">
        <f t="shared" si="19"/>
        <v>99.516964485335151</v>
      </c>
      <c r="H47" s="73">
        <f t="shared" si="19"/>
        <v>102.53737028564132</v>
      </c>
      <c r="I47" s="74">
        <f t="shared" si="19"/>
        <v>97.424657534246577</v>
      </c>
      <c r="J47" s="72">
        <f t="shared" si="19"/>
        <v>89.821222221445822</v>
      </c>
      <c r="K47" s="71">
        <f t="shared" si="19"/>
        <v>64.893153074574798</v>
      </c>
      <c r="L47" s="73">
        <f t="shared" si="19"/>
        <v>63.267369999268631</v>
      </c>
      <c r="M47" s="74">
        <f t="shared" si="19"/>
        <v>92.455192304644768</v>
      </c>
      <c r="N47" s="72">
        <f t="shared" si="19"/>
        <v>77.632144900177238</v>
      </c>
      <c r="O47" s="71">
        <f t="shared" si="19"/>
        <v>88.513513513513516</v>
      </c>
      <c r="P47" s="73">
        <f t="shared" si="19"/>
        <v>86.294413202408947</v>
      </c>
      <c r="Q47" s="74">
        <f t="shared" si="19"/>
        <v>90.452350518392279</v>
      </c>
      <c r="R47" s="72">
        <f t="shared" si="19"/>
        <v>87.247981084080124</v>
      </c>
      <c r="S47" s="71">
        <f t="shared" si="19"/>
        <v>91.523607240982869</v>
      </c>
      <c r="T47" s="73">
        <f t="shared" si="19"/>
        <v>88.403488380333556</v>
      </c>
      <c r="U47" s="74">
        <f t="shared" si="19"/>
        <v>75.421549014004</v>
      </c>
      <c r="V47" s="72">
        <f t="shared" si="19"/>
        <v>72.667139693379681</v>
      </c>
      <c r="W47" s="71">
        <f t="shared" si="19"/>
        <v>89.595145090660111</v>
      </c>
      <c r="X47" s="73">
        <f t="shared" si="19"/>
        <v>92.469709877660236</v>
      </c>
      <c r="Y47" s="71">
        <f t="shared" si="19"/>
        <v>90.015672678193965</v>
      </c>
      <c r="Z47" s="73">
        <f t="shared" si="19"/>
        <v>82.464561860932889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90.322580645161281</v>
      </c>
      <c r="F48" s="66">
        <f t="shared" si="19"/>
        <v>92.353282101398477</v>
      </c>
      <c r="G48" s="63">
        <f t="shared" si="19"/>
        <v>81.569511913023376</v>
      </c>
      <c r="H48" s="64">
        <f t="shared" si="19"/>
        <v>80.047945458956477</v>
      </c>
      <c r="I48" s="65">
        <f t="shared" si="19"/>
        <v>90.836441129461903</v>
      </c>
      <c r="J48" s="66">
        <f t="shared" si="19"/>
        <v>84.20146175032724</v>
      </c>
      <c r="K48" s="63">
        <f t="shared" si="19"/>
        <v>188.17712811693895</v>
      </c>
      <c r="L48" s="64">
        <f t="shared" si="19"/>
        <v>169.34447596635081</v>
      </c>
      <c r="M48" s="65">
        <f t="shared" si="19"/>
        <v>81.823889333517968</v>
      </c>
      <c r="N48" s="66">
        <f t="shared" si="19"/>
        <v>70.932421132320712</v>
      </c>
      <c r="O48" s="63">
        <f t="shared" si="19"/>
        <v>88.962472406181021</v>
      </c>
      <c r="P48" s="64">
        <f t="shared" si="19"/>
        <v>87.89044262838415</v>
      </c>
      <c r="Q48" s="65">
        <f t="shared" si="19"/>
        <v>83.552023022371444</v>
      </c>
      <c r="R48" s="66">
        <f t="shared" si="19"/>
        <v>80.904380726978957</v>
      </c>
      <c r="S48" s="63">
        <f t="shared" si="19"/>
        <v>95.40125877219441</v>
      </c>
      <c r="T48" s="64">
        <f t="shared" si="19"/>
        <v>91.046738664639761</v>
      </c>
      <c r="U48" s="65">
        <f t="shared" si="19"/>
        <v>61.83606557377049</v>
      </c>
      <c r="V48" s="66">
        <f t="shared" si="19"/>
        <v>37.907539842353188</v>
      </c>
      <c r="W48" s="63">
        <f t="shared" si="19"/>
        <v>76.866178609979372</v>
      </c>
      <c r="X48" s="64">
        <f t="shared" si="19"/>
        <v>82.547048429431641</v>
      </c>
      <c r="Y48" s="63">
        <f t="shared" si="19"/>
        <v>90.990830751523745</v>
      </c>
      <c r="Z48" s="64">
        <f t="shared" si="19"/>
        <v>100.43235965049632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95.723240963149564</v>
      </c>
      <c r="F49" s="70">
        <f t="shared" si="19"/>
        <v>98.401546714593039</v>
      </c>
      <c r="G49" s="67">
        <f t="shared" si="19"/>
        <v>109.01558280942592</v>
      </c>
      <c r="H49" s="68">
        <f t="shared" si="19"/>
        <v>111.61052220206533</v>
      </c>
      <c r="I49" s="69">
        <f t="shared" si="19"/>
        <v>102.32706407395602</v>
      </c>
      <c r="J49" s="70">
        <f t="shared" si="19"/>
        <v>102.53422752446542</v>
      </c>
      <c r="K49" s="67">
        <f t="shared" si="19"/>
        <v>29.381569298460036</v>
      </c>
      <c r="L49" s="68">
        <f t="shared" si="19"/>
        <v>26.94531456570494</v>
      </c>
      <c r="M49" s="69">
        <f t="shared" si="19"/>
        <v>96.680280743794896</v>
      </c>
      <c r="N49" s="70">
        <f t="shared" si="19"/>
        <v>95.565513893314659</v>
      </c>
      <c r="O49" s="67">
        <f t="shared" si="19"/>
        <v>97.807017543859658</v>
      </c>
      <c r="P49" s="68">
        <f t="shared" si="19"/>
        <v>96.893160262661226</v>
      </c>
      <c r="Q49" s="69">
        <f t="shared" si="19"/>
        <v>101.90031975021373</v>
      </c>
      <c r="R49" s="70">
        <f t="shared" si="19"/>
        <v>102.90126129060975</v>
      </c>
      <c r="S49" s="67">
        <f t="shared" si="19"/>
        <v>98.625387785340564</v>
      </c>
      <c r="T49" s="68">
        <f t="shared" si="19"/>
        <v>94.72816851265064</v>
      </c>
      <c r="U49" s="69">
        <f t="shared" si="19"/>
        <v>113.17931215542136</v>
      </c>
      <c r="V49" s="70">
        <f t="shared" si="19"/>
        <v>118.58512740085389</v>
      </c>
      <c r="W49" s="67">
        <f t="shared" si="19"/>
        <v>100.66882109298834</v>
      </c>
      <c r="X49" s="68">
        <f t="shared" si="19"/>
        <v>97.546105847437062</v>
      </c>
      <c r="Y49" s="67">
        <f t="shared" si="19"/>
        <v>98.57007290037852</v>
      </c>
      <c r="Z49" s="68">
        <f t="shared" si="19"/>
        <v>84.48421593206001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F4AF-48DF-4D6C-8660-B0E9E39DA1E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89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834</v>
      </c>
      <c r="F5" s="14">
        <v>65144</v>
      </c>
      <c r="G5" s="15">
        <v>30</v>
      </c>
      <c r="H5" s="16">
        <v>5440</v>
      </c>
      <c r="I5" s="13">
        <v>1240</v>
      </c>
      <c r="J5" s="14">
        <v>1151941</v>
      </c>
      <c r="K5" s="17">
        <v>2244</v>
      </c>
      <c r="L5" s="18">
        <v>5437495</v>
      </c>
      <c r="M5" s="13">
        <v>640</v>
      </c>
      <c r="N5" s="75">
        <v>216006</v>
      </c>
      <c r="O5" s="19">
        <v>993</v>
      </c>
      <c r="P5" s="18">
        <v>109008</v>
      </c>
      <c r="Q5" s="13">
        <v>12770</v>
      </c>
      <c r="R5" s="14">
        <v>2144943</v>
      </c>
      <c r="S5" s="19">
        <v>21142</v>
      </c>
      <c r="T5" s="18">
        <v>6275132</v>
      </c>
      <c r="U5" s="13">
        <v>3274</v>
      </c>
      <c r="V5" s="14">
        <v>1038518</v>
      </c>
      <c r="W5" s="13">
        <v>334</v>
      </c>
      <c r="X5" s="18">
        <v>89379</v>
      </c>
      <c r="Y5" s="20">
        <f t="shared" ref="Y5:Z19" si="0">+W5+U5+S5+Q5+O5+M5+K5+I5+G5+E5</f>
        <v>43501</v>
      </c>
      <c r="Z5" s="21">
        <f t="shared" si="0"/>
        <v>16533006</v>
      </c>
    </row>
    <row r="6" spans="1:26" ht="18.95" customHeight="1" x14ac:dyDescent="0.15">
      <c r="A6" s="7"/>
      <c r="B6" s="22"/>
      <c r="C6" s="83"/>
      <c r="D6" s="81" t="s">
        <v>22</v>
      </c>
      <c r="E6" s="23">
        <v>794</v>
      </c>
      <c r="F6" s="24">
        <v>62643</v>
      </c>
      <c r="G6" s="25">
        <v>30</v>
      </c>
      <c r="H6" s="26">
        <v>5440</v>
      </c>
      <c r="I6" s="27">
        <v>1262</v>
      </c>
      <c r="J6" s="21">
        <v>1180652</v>
      </c>
      <c r="K6" s="25">
        <v>2264</v>
      </c>
      <c r="L6" s="26">
        <v>5454459</v>
      </c>
      <c r="M6" s="27">
        <v>810</v>
      </c>
      <c r="N6" s="76">
        <v>232098</v>
      </c>
      <c r="O6" s="25">
        <v>1027</v>
      </c>
      <c r="P6" s="26">
        <v>109824</v>
      </c>
      <c r="Q6" s="27">
        <v>13801</v>
      </c>
      <c r="R6" s="21">
        <v>2231877</v>
      </c>
      <c r="S6" s="25">
        <v>20570</v>
      </c>
      <c r="T6" s="26">
        <v>6118709</v>
      </c>
      <c r="U6" s="27">
        <v>2858</v>
      </c>
      <c r="V6" s="21">
        <v>784771</v>
      </c>
      <c r="W6" s="27">
        <v>434</v>
      </c>
      <c r="X6" s="26">
        <v>112762</v>
      </c>
      <c r="Y6" s="20">
        <f t="shared" si="0"/>
        <v>43850</v>
      </c>
      <c r="Z6" s="21">
        <f t="shared" si="0"/>
        <v>16293235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1589.9</v>
      </c>
      <c r="F7" s="36">
        <v>277284</v>
      </c>
      <c r="G7" s="29">
        <v>151</v>
      </c>
      <c r="H7" s="30">
        <v>74178</v>
      </c>
      <c r="I7" s="31">
        <v>1719</v>
      </c>
      <c r="J7" s="32">
        <v>2197051</v>
      </c>
      <c r="K7" s="77">
        <v>3965</v>
      </c>
      <c r="L7" s="30">
        <v>7911576</v>
      </c>
      <c r="M7" s="23">
        <v>1144.3</v>
      </c>
      <c r="N7" s="24">
        <v>243260.25</v>
      </c>
      <c r="O7" s="33">
        <v>2872</v>
      </c>
      <c r="P7" s="34">
        <v>711068</v>
      </c>
      <c r="Q7" s="23">
        <v>30145.4</v>
      </c>
      <c r="R7" s="24">
        <v>4817988</v>
      </c>
      <c r="S7" s="33">
        <v>29407.200000000001</v>
      </c>
      <c r="T7" s="34">
        <v>2661944</v>
      </c>
      <c r="U7" s="23">
        <v>4181.5</v>
      </c>
      <c r="V7" s="24">
        <v>2321041.5</v>
      </c>
      <c r="W7" s="23">
        <v>1515.2</v>
      </c>
      <c r="X7" s="34">
        <v>380845</v>
      </c>
      <c r="Y7" s="31">
        <f t="shared" si="0"/>
        <v>76690.5</v>
      </c>
      <c r="Z7" s="24">
        <f t="shared" si="0"/>
        <v>21596235.75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176.518</v>
      </c>
      <c r="H8" s="16">
        <v>109200</v>
      </c>
      <c r="I8" s="13">
        <v>381</v>
      </c>
      <c r="J8" s="14">
        <v>245202.63636363635</v>
      </c>
      <c r="K8" s="17">
        <v>0</v>
      </c>
      <c r="L8" s="18">
        <v>0</v>
      </c>
      <c r="M8" s="13">
        <v>4452</v>
      </c>
      <c r="N8" s="75">
        <v>986756.1</v>
      </c>
      <c r="O8" s="19">
        <v>29</v>
      </c>
      <c r="P8" s="18">
        <v>3636.9</v>
      </c>
      <c r="Q8" s="13">
        <v>7485</v>
      </c>
      <c r="R8" s="14">
        <v>1610327</v>
      </c>
      <c r="S8" s="19">
        <v>29888</v>
      </c>
      <c r="T8" s="18">
        <v>4268254.4000000004</v>
      </c>
      <c r="U8" s="13">
        <v>47</v>
      </c>
      <c r="V8" s="14">
        <v>3997.7441860465115</v>
      </c>
      <c r="W8" s="13">
        <v>43</v>
      </c>
      <c r="X8" s="18">
        <v>1400</v>
      </c>
      <c r="Y8" s="13">
        <f t="shared" si="0"/>
        <v>42631.517999999996</v>
      </c>
      <c r="Z8" s="14">
        <f t="shared" si="0"/>
        <v>7247774.7805496836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136</v>
      </c>
      <c r="F9" s="24">
        <v>19831.599999999999</v>
      </c>
      <c r="G9" s="25">
        <v>180.27199999999999</v>
      </c>
      <c r="H9" s="26">
        <v>112000</v>
      </c>
      <c r="I9" s="27">
        <v>390</v>
      </c>
      <c r="J9" s="21">
        <v>230002.72727272729</v>
      </c>
      <c r="K9" s="25">
        <v>0</v>
      </c>
      <c r="L9" s="26">
        <v>0</v>
      </c>
      <c r="M9" s="27">
        <v>4994</v>
      </c>
      <c r="N9" s="76">
        <v>1158062.7</v>
      </c>
      <c r="O9" s="25">
        <v>51</v>
      </c>
      <c r="P9" s="26">
        <v>6382.8</v>
      </c>
      <c r="Q9" s="27">
        <v>7471</v>
      </c>
      <c r="R9" s="21">
        <v>1652853.7</v>
      </c>
      <c r="S9" s="25">
        <v>28861</v>
      </c>
      <c r="T9" s="26">
        <v>4318362</v>
      </c>
      <c r="U9" s="27">
        <v>49</v>
      </c>
      <c r="V9" s="21">
        <v>4921.9627906976748</v>
      </c>
      <c r="W9" s="27">
        <v>43</v>
      </c>
      <c r="X9" s="26">
        <v>1400</v>
      </c>
      <c r="Y9" s="20">
        <f t="shared" si="0"/>
        <v>42175.271999999997</v>
      </c>
      <c r="Z9" s="21">
        <f t="shared" si="0"/>
        <v>7503817.4900634252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164.71100000000001</v>
      </c>
      <c r="H10" s="30">
        <v>97400</v>
      </c>
      <c r="I10" s="37">
        <v>997</v>
      </c>
      <c r="J10" s="38">
        <v>516906.0636363636</v>
      </c>
      <c r="K10" s="77">
        <v>0</v>
      </c>
      <c r="L10" s="30">
        <v>0</v>
      </c>
      <c r="M10" s="35">
        <v>8382.5499999999993</v>
      </c>
      <c r="N10" s="36">
        <v>1846559.3030000001</v>
      </c>
      <c r="O10" s="29">
        <v>16</v>
      </c>
      <c r="P10" s="30">
        <v>1984.4999999999991</v>
      </c>
      <c r="Q10" s="35">
        <v>12534</v>
      </c>
      <c r="R10" s="36">
        <v>1593339.6756000004</v>
      </c>
      <c r="S10" s="29">
        <v>5048</v>
      </c>
      <c r="T10" s="30">
        <v>852861.8</v>
      </c>
      <c r="U10" s="35">
        <v>759</v>
      </c>
      <c r="V10" s="36">
        <v>62946.041860465113</v>
      </c>
      <c r="W10" s="35">
        <v>65</v>
      </c>
      <c r="X10" s="30">
        <v>1100</v>
      </c>
      <c r="Y10" s="37">
        <f t="shared" si="0"/>
        <v>28083.260999999999</v>
      </c>
      <c r="Z10" s="36">
        <f t="shared" si="0"/>
        <v>4989597.3840968292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2391</v>
      </c>
      <c r="R11" s="14">
        <v>592981.4</v>
      </c>
      <c r="S11" s="19">
        <v>0</v>
      </c>
      <c r="T11" s="18">
        <v>0</v>
      </c>
      <c r="U11" s="13">
        <v>178</v>
      </c>
      <c r="V11" s="14">
        <v>34107</v>
      </c>
      <c r="W11" s="13">
        <v>0</v>
      </c>
      <c r="X11" s="18">
        <v>30</v>
      </c>
      <c r="Y11" s="13">
        <f>+W11+U11+S11+Q11+O11+M11+K11+I11+G11+E11</f>
        <v>2660</v>
      </c>
      <c r="Z11" s="14">
        <f t="shared" si="0"/>
        <v>718469.70000000007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2271</v>
      </c>
      <c r="R12" s="21">
        <v>519392.8</v>
      </c>
      <c r="S12" s="25">
        <v>0</v>
      </c>
      <c r="T12" s="26">
        <v>0</v>
      </c>
      <c r="U12" s="27">
        <v>138</v>
      </c>
      <c r="V12" s="21">
        <v>26143</v>
      </c>
      <c r="W12" s="27">
        <v>0</v>
      </c>
      <c r="X12" s="26">
        <v>0</v>
      </c>
      <c r="Y12" s="20">
        <f t="shared" ref="Y12:Y19" si="1">+W12+U12+S12+Q12+O12+M12+K12+I12+G12+E12</f>
        <v>2500</v>
      </c>
      <c r="Z12" s="21">
        <f t="shared" si="0"/>
        <v>636887.10000000009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6958.5</v>
      </c>
      <c r="R13" s="36">
        <v>1951465.0999999999</v>
      </c>
      <c r="S13" s="29">
        <v>2</v>
      </c>
      <c r="T13" s="30">
        <v>1835</v>
      </c>
      <c r="U13" s="35">
        <v>736</v>
      </c>
      <c r="V13" s="36">
        <v>151146</v>
      </c>
      <c r="W13" s="35">
        <v>15</v>
      </c>
      <c r="X13" s="30">
        <v>33752</v>
      </c>
      <c r="Y13" s="37">
        <f t="shared" si="1"/>
        <v>7942.5</v>
      </c>
      <c r="Z13" s="36">
        <f t="shared" si="0"/>
        <v>2365611.0999999996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517</v>
      </c>
      <c r="N15" s="76">
        <v>40508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517</v>
      </c>
      <c r="Z15" s="24">
        <f t="shared" si="0"/>
        <v>40508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2725</v>
      </c>
      <c r="N16" s="36">
        <v>473431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2725</v>
      </c>
      <c r="Z16" s="36">
        <f t="shared" si="0"/>
        <v>473431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783</v>
      </c>
      <c r="H17" s="18">
        <v>264531</v>
      </c>
      <c r="I17" s="13">
        <v>203</v>
      </c>
      <c r="J17" s="14">
        <v>153598</v>
      </c>
      <c r="K17" s="19">
        <v>49</v>
      </c>
      <c r="L17" s="18">
        <v>31705</v>
      </c>
      <c r="M17" s="13">
        <v>446.06399999999996</v>
      </c>
      <c r="N17" s="75">
        <v>139288</v>
      </c>
      <c r="O17" s="19">
        <v>3418</v>
      </c>
      <c r="P17" s="18">
        <v>1372853.7</v>
      </c>
      <c r="Q17" s="13">
        <v>5518</v>
      </c>
      <c r="R17" s="14">
        <v>1448262.9000000001</v>
      </c>
      <c r="S17" s="19">
        <v>289</v>
      </c>
      <c r="T17" s="18">
        <v>67796</v>
      </c>
      <c r="U17" s="13">
        <v>0</v>
      </c>
      <c r="V17" s="14">
        <v>0</v>
      </c>
      <c r="W17" s="13">
        <v>3074.1869999999999</v>
      </c>
      <c r="X17" s="18">
        <v>401018</v>
      </c>
      <c r="Y17" s="41">
        <f t="shared" si="1"/>
        <v>13780.251</v>
      </c>
      <c r="Z17" s="42">
        <f t="shared" si="0"/>
        <v>3879052.6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856</v>
      </c>
      <c r="H18" s="26">
        <v>293946</v>
      </c>
      <c r="I18" s="27">
        <v>224</v>
      </c>
      <c r="J18" s="21">
        <v>153747</v>
      </c>
      <c r="K18" s="25">
        <v>62</v>
      </c>
      <c r="L18" s="26">
        <v>41190</v>
      </c>
      <c r="M18" s="27">
        <v>481.16800000000001</v>
      </c>
      <c r="N18" s="21">
        <v>220543</v>
      </c>
      <c r="O18" s="25">
        <v>3452</v>
      </c>
      <c r="P18" s="26">
        <v>1391489.1</v>
      </c>
      <c r="Q18" s="27">
        <v>5646</v>
      </c>
      <c r="R18" s="21">
        <v>1460868.8</v>
      </c>
      <c r="S18" s="25">
        <v>300</v>
      </c>
      <c r="T18" s="26">
        <v>70910</v>
      </c>
      <c r="U18" s="27">
        <v>5</v>
      </c>
      <c r="V18" s="21">
        <v>1100</v>
      </c>
      <c r="W18" s="27">
        <v>3487.1570000000002</v>
      </c>
      <c r="X18" s="26">
        <v>468748</v>
      </c>
      <c r="Y18" s="23">
        <f t="shared" si="1"/>
        <v>14513.324999999999</v>
      </c>
      <c r="Z18" s="24">
        <f t="shared" si="0"/>
        <v>4102541.9000000004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914</v>
      </c>
      <c r="H19" s="34">
        <v>291041</v>
      </c>
      <c r="I19" s="23">
        <v>404</v>
      </c>
      <c r="J19" s="24">
        <v>260598</v>
      </c>
      <c r="K19" s="78">
        <v>126</v>
      </c>
      <c r="L19" s="34">
        <v>91140</v>
      </c>
      <c r="M19" s="23">
        <v>1103.0520000000001</v>
      </c>
      <c r="N19" s="24">
        <v>312723</v>
      </c>
      <c r="O19" s="33">
        <v>1672</v>
      </c>
      <c r="P19" s="34">
        <v>678017</v>
      </c>
      <c r="Q19" s="23">
        <v>7563</v>
      </c>
      <c r="R19" s="24">
        <v>2401697.8620000002</v>
      </c>
      <c r="S19" s="33">
        <v>98</v>
      </c>
      <c r="T19" s="34">
        <v>21382</v>
      </c>
      <c r="U19" s="23">
        <v>37</v>
      </c>
      <c r="V19" s="24">
        <v>8140</v>
      </c>
      <c r="W19" s="23">
        <v>5133.0567000000001</v>
      </c>
      <c r="X19" s="34">
        <v>659492</v>
      </c>
      <c r="Y19" s="35">
        <f t="shared" si="1"/>
        <v>17050.108700000001</v>
      </c>
      <c r="Z19" s="36">
        <f t="shared" si="0"/>
        <v>4724230.8619999997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964</v>
      </c>
      <c r="F20" s="14">
        <f t="shared" ref="F20:X22" si="2">F5+F8+F11+F14+F17</f>
        <v>84144</v>
      </c>
      <c r="G20" s="19">
        <f>G5+G8+G11+G14+G17</f>
        <v>1064.518</v>
      </c>
      <c r="H20" s="18">
        <f t="shared" si="2"/>
        <v>454171</v>
      </c>
      <c r="I20" s="13">
        <f t="shared" si="2"/>
        <v>1825</v>
      </c>
      <c r="J20" s="14">
        <f t="shared" si="2"/>
        <v>1552092.9363636363</v>
      </c>
      <c r="K20" s="19">
        <f t="shared" si="2"/>
        <v>2293</v>
      </c>
      <c r="L20" s="18">
        <f t="shared" si="2"/>
        <v>5469200</v>
      </c>
      <c r="M20" s="13">
        <f t="shared" si="2"/>
        <v>5553.0640000000003</v>
      </c>
      <c r="N20" s="14">
        <f t="shared" si="2"/>
        <v>1357050.1</v>
      </c>
      <c r="O20" s="19">
        <f t="shared" si="2"/>
        <v>4440</v>
      </c>
      <c r="P20" s="18">
        <f t="shared" si="2"/>
        <v>1485498.5999999999</v>
      </c>
      <c r="Q20" s="13">
        <f t="shared" si="2"/>
        <v>28164</v>
      </c>
      <c r="R20" s="14">
        <f t="shared" si="2"/>
        <v>5796514.3000000007</v>
      </c>
      <c r="S20" s="19">
        <f t="shared" si="2"/>
        <v>51319</v>
      </c>
      <c r="T20" s="18">
        <f t="shared" si="2"/>
        <v>10611182.4</v>
      </c>
      <c r="U20" s="13">
        <f t="shared" si="2"/>
        <v>3499</v>
      </c>
      <c r="V20" s="14">
        <f t="shared" si="2"/>
        <v>1076622.7441860465</v>
      </c>
      <c r="W20" s="13">
        <f t="shared" si="2"/>
        <v>3451.1869999999999</v>
      </c>
      <c r="X20" s="18">
        <f t="shared" si="2"/>
        <v>491827</v>
      </c>
      <c r="Y20" s="31">
        <f t="shared" ref="Y20:Z22" si="3">+Y17+Y14+Y11+Y8+Y5</f>
        <v>102572.769</v>
      </c>
      <c r="Z20" s="32">
        <f t="shared" si="3"/>
        <v>28378303.080549683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930</v>
      </c>
      <c r="F21" s="21">
        <f t="shared" si="4"/>
        <v>82474.600000000006</v>
      </c>
      <c r="G21" s="25">
        <f t="shared" si="4"/>
        <v>1141.2719999999999</v>
      </c>
      <c r="H21" s="26">
        <f t="shared" si="4"/>
        <v>486386</v>
      </c>
      <c r="I21" s="27">
        <f t="shared" si="4"/>
        <v>1877</v>
      </c>
      <c r="J21" s="21">
        <f t="shared" si="4"/>
        <v>1565753.0272727273</v>
      </c>
      <c r="K21" s="25">
        <f t="shared" si="4"/>
        <v>2326</v>
      </c>
      <c r="L21" s="26">
        <f t="shared" si="4"/>
        <v>5495649</v>
      </c>
      <c r="M21" s="27">
        <f t="shared" si="4"/>
        <v>6817.1679999999997</v>
      </c>
      <c r="N21" s="21">
        <f t="shared" si="4"/>
        <v>1666211.7</v>
      </c>
      <c r="O21" s="25">
        <f t="shared" si="4"/>
        <v>4530</v>
      </c>
      <c r="P21" s="26">
        <f t="shared" si="4"/>
        <v>1507695.9000000001</v>
      </c>
      <c r="Q21" s="27">
        <f t="shared" si="4"/>
        <v>29189</v>
      </c>
      <c r="R21" s="21">
        <f t="shared" si="4"/>
        <v>5864992.2999999998</v>
      </c>
      <c r="S21" s="25">
        <f t="shared" si="4"/>
        <v>49731</v>
      </c>
      <c r="T21" s="26">
        <f t="shared" si="4"/>
        <v>10507981</v>
      </c>
      <c r="U21" s="27">
        <f t="shared" si="2"/>
        <v>3050</v>
      </c>
      <c r="V21" s="21">
        <f t="shared" si="2"/>
        <v>816935.9627906977</v>
      </c>
      <c r="W21" s="27">
        <f t="shared" si="2"/>
        <v>3964.1570000000002</v>
      </c>
      <c r="X21" s="26">
        <f t="shared" si="2"/>
        <v>582910</v>
      </c>
      <c r="Y21" s="23">
        <f t="shared" si="3"/>
        <v>103555.59699999999</v>
      </c>
      <c r="Z21" s="24">
        <f t="shared" si="3"/>
        <v>28576989.490063425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1706.9</v>
      </c>
      <c r="F22" s="24">
        <f t="shared" si="2"/>
        <v>293784</v>
      </c>
      <c r="G22" s="33">
        <f t="shared" si="2"/>
        <v>1424.711</v>
      </c>
      <c r="H22" s="34">
        <f t="shared" si="2"/>
        <v>657619</v>
      </c>
      <c r="I22" s="23">
        <f t="shared" si="2"/>
        <v>3137</v>
      </c>
      <c r="J22" s="24">
        <f t="shared" si="2"/>
        <v>2987968.0636363635</v>
      </c>
      <c r="K22" s="33">
        <f t="shared" si="2"/>
        <v>4091</v>
      </c>
      <c r="L22" s="34">
        <f t="shared" si="2"/>
        <v>8002716</v>
      </c>
      <c r="M22" s="23">
        <f t="shared" si="2"/>
        <v>13373.901999999998</v>
      </c>
      <c r="N22" s="24">
        <f t="shared" si="2"/>
        <v>2894973.5530000003</v>
      </c>
      <c r="O22" s="33">
        <f t="shared" si="2"/>
        <v>4560</v>
      </c>
      <c r="P22" s="34">
        <f t="shared" si="2"/>
        <v>1391069.5</v>
      </c>
      <c r="Q22" s="23">
        <f t="shared" si="2"/>
        <v>57200.9</v>
      </c>
      <c r="R22" s="24">
        <f t="shared" si="2"/>
        <v>10764490.637600001</v>
      </c>
      <c r="S22" s="33">
        <f t="shared" si="2"/>
        <v>34555.199999999997</v>
      </c>
      <c r="T22" s="34">
        <f t="shared" si="2"/>
        <v>3538022.8</v>
      </c>
      <c r="U22" s="23">
        <f t="shared" si="2"/>
        <v>5713.5</v>
      </c>
      <c r="V22" s="24">
        <f t="shared" si="2"/>
        <v>2543273.541860465</v>
      </c>
      <c r="W22" s="23">
        <f t="shared" si="2"/>
        <v>6728.2566999999999</v>
      </c>
      <c r="X22" s="34">
        <f t="shared" si="2"/>
        <v>1075189</v>
      </c>
      <c r="Y22" s="23">
        <f t="shared" si="3"/>
        <v>132491.36969999998</v>
      </c>
      <c r="Z22" s="24">
        <f t="shared" si="3"/>
        <v>34149106.096096829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56.038818865021597</v>
      </c>
      <c r="F23" s="178"/>
      <c r="G23" s="177">
        <f>(G20+G21)/(G22+G41)*100</f>
        <v>75.381316776571197</v>
      </c>
      <c r="H23" s="178"/>
      <c r="I23" s="177">
        <f>(I20+I21)/(I22+I41)*100</f>
        <v>58.520392032880174</v>
      </c>
      <c r="J23" s="178"/>
      <c r="K23" s="177">
        <f>(K20+K21)/(K22+K41)*100</f>
        <v>56.226415094339622</v>
      </c>
      <c r="L23" s="178"/>
      <c r="M23" s="177">
        <f>(M20+M21)/(M22+M41)*100</f>
        <v>44.160619119554447</v>
      </c>
      <c r="N23" s="178"/>
      <c r="O23" s="177">
        <f>(O20+O21)/(O22+O41)*100</f>
        <v>97.394136807817588</v>
      </c>
      <c r="P23" s="178"/>
      <c r="Q23" s="177">
        <f>(Q20+Q21)/(Q22+Q41)*100</f>
        <v>49.687767485540618</v>
      </c>
      <c r="R23" s="178"/>
      <c r="S23" s="177">
        <f>(S20+S21)/(S22+S41)*100</f>
        <v>149.65404073314932</v>
      </c>
      <c r="T23" s="178"/>
      <c r="U23" s="177">
        <f>(U20+U21)/(U22+U41)*100</f>
        <v>59.655674986336308</v>
      </c>
      <c r="V23" s="178"/>
      <c r="W23" s="177">
        <f>(W20+W21)/(W22+W41)*100</f>
        <v>53.082449706049971</v>
      </c>
      <c r="X23" s="178"/>
      <c r="Y23" s="177">
        <f>(Y20+Y21)/(Y22+Y41)*100</f>
        <v>77.501899217650376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172115.53107973517</v>
      </c>
      <c r="F24" s="180"/>
      <c r="G24" s="181">
        <f>H22/G22*1000</f>
        <v>461580.62933465099</v>
      </c>
      <c r="H24" s="182"/>
      <c r="I24" s="183">
        <f>J22/I22*1000</f>
        <v>952492.21027617576</v>
      </c>
      <c r="J24" s="184"/>
      <c r="K24" s="181">
        <f>L22/K22*1000</f>
        <v>1956175.9960889758</v>
      </c>
      <c r="L24" s="182"/>
      <c r="M24" s="183">
        <f>N22/M22*1000</f>
        <v>216464.39109543353</v>
      </c>
      <c r="N24" s="184"/>
      <c r="O24" s="181">
        <f>P22/O22*1000</f>
        <v>305059.10087719298</v>
      </c>
      <c r="P24" s="182"/>
      <c r="Q24" s="183">
        <f>R22/Q22*1000</f>
        <v>188187.43477113123</v>
      </c>
      <c r="R24" s="184"/>
      <c r="S24" s="181">
        <f>T22/S22*1000</f>
        <v>102387.56540260222</v>
      </c>
      <c r="T24" s="182"/>
      <c r="U24" s="183">
        <f>V22/U22*1000</f>
        <v>445134.07576099847</v>
      </c>
      <c r="V24" s="184"/>
      <c r="W24" s="181">
        <f>X22/W22*1000</f>
        <v>159802.01825533796</v>
      </c>
      <c r="X24" s="182"/>
      <c r="Y24" s="183">
        <f>Z22/Y22*1000</f>
        <v>257745.89072043408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1.2883103283368051</v>
      </c>
      <c r="F25" s="49"/>
      <c r="G25" s="50">
        <f>G22/Y22*100</f>
        <v>1.0753236253998817</v>
      </c>
      <c r="H25" s="51"/>
      <c r="I25" s="48">
        <f>I22/Y22*100</f>
        <v>2.3677013884776832</v>
      </c>
      <c r="J25" s="49"/>
      <c r="K25" s="50">
        <f>K22/Y22*100</f>
        <v>3.0877482882569978</v>
      </c>
      <c r="L25" s="51"/>
      <c r="M25" s="48">
        <f>M22/Y22*100</f>
        <v>10.094168420390329</v>
      </c>
      <c r="N25" s="49"/>
      <c r="O25" s="50">
        <f>O22/Y22*100</f>
        <v>3.4417336090080441</v>
      </c>
      <c r="P25" s="51"/>
      <c r="Q25" s="48">
        <f>Q22/Y22*100</f>
        <v>43.173302630593909</v>
      </c>
      <c r="R25" s="49"/>
      <c r="S25" s="50">
        <f>S22/Y22*100</f>
        <v>26.08109500131464</v>
      </c>
      <c r="T25" s="51"/>
      <c r="U25" s="48">
        <f>U22/Y22*100</f>
        <v>4.3123563541814613</v>
      </c>
      <c r="V25" s="49"/>
      <c r="W25" s="50">
        <f>W22/Y22*100</f>
        <v>5.0782603540402533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31">
        <f>+'(令和5年7月)'!E20</f>
        <v>1038</v>
      </c>
      <c r="F27" s="128">
        <f>+'(令和5年7月)'!F20</f>
        <v>102589</v>
      </c>
      <c r="G27" s="129">
        <f>+'(令和5年7月)'!G20</f>
        <v>1207.174</v>
      </c>
      <c r="H27" s="130">
        <f>+'(令和5年7月)'!H20</f>
        <v>451478</v>
      </c>
      <c r="I27" s="131">
        <f>+'(令和5年7月)'!I20</f>
        <v>1716</v>
      </c>
      <c r="J27" s="128">
        <f>+'(令和5年7月)'!J20</f>
        <v>1154187.7272727273</v>
      </c>
      <c r="K27" s="129">
        <f>+'(令和5年7月)'!K20</f>
        <v>1892</v>
      </c>
      <c r="L27" s="130">
        <f>+'(令和5年7月)'!L20</f>
        <v>3670509</v>
      </c>
      <c r="M27" s="131">
        <f>+'(令和5年7月)'!M20</f>
        <v>6370.16</v>
      </c>
      <c r="N27" s="128">
        <f>+'(令和5年7月)'!N20</f>
        <v>1442578</v>
      </c>
      <c r="O27" s="129">
        <f>+'(令和5年7月)'!O20</f>
        <v>4227</v>
      </c>
      <c r="P27" s="130">
        <f>+'(令和5年7月)'!P20</f>
        <v>1457056</v>
      </c>
      <c r="Q27" s="131">
        <f>+'(令和5年7月)'!Q20</f>
        <v>27796</v>
      </c>
      <c r="R27" s="128">
        <f>+'(令和5年7月)'!R20</f>
        <v>5167340.8</v>
      </c>
      <c r="S27" s="129">
        <f>+'(令和5年7月)'!S20</f>
        <v>64919</v>
      </c>
      <c r="T27" s="130">
        <f>+'(令和5年7月)'!T20</f>
        <v>11696826</v>
      </c>
      <c r="U27" s="131">
        <f>+'(令和5年7月)'!U20</f>
        <v>3342</v>
      </c>
      <c r="V27" s="128">
        <f>+'(令和5年7月)'!V20</f>
        <v>1134115.6511627906</v>
      </c>
      <c r="W27" s="131">
        <f>+'(令和5年7月)'!W20</f>
        <v>6585.2070000000003</v>
      </c>
      <c r="X27" s="130">
        <f>+'(令和5年7月)'!X20</f>
        <v>1512485</v>
      </c>
      <c r="Y27" s="131">
        <f>+'(令和5年7月)'!Y20</f>
        <v>119092.541</v>
      </c>
      <c r="Z27" s="128">
        <f>+'(令和5年7月)'!Z20</f>
        <v>27789165.178435519</v>
      </c>
    </row>
    <row r="28" spans="1:28" ht="18.95" customHeight="1" x14ac:dyDescent="0.15">
      <c r="A28" s="22"/>
      <c r="B28" s="190"/>
      <c r="C28" s="7"/>
      <c r="D28" s="55" t="s">
        <v>22</v>
      </c>
      <c r="E28" s="154">
        <f>+'(令和5年7月)'!E21</f>
        <v>1022</v>
      </c>
      <c r="F28" s="135">
        <f>+'(令和5年7月)'!F21</f>
        <v>106019</v>
      </c>
      <c r="G28" s="136">
        <f>+'(令和5年7月)'!G21</f>
        <v>1214.498</v>
      </c>
      <c r="H28" s="137">
        <f>+'(令和5年7月)'!H21</f>
        <v>452108</v>
      </c>
      <c r="I28" s="134">
        <f>+'(令和5年7月)'!I21</f>
        <v>1716</v>
      </c>
      <c r="J28" s="135">
        <f>+'(令和5年7月)'!J21</f>
        <v>1172737.3636363638</v>
      </c>
      <c r="K28" s="136">
        <f>+'(令和5年7月)'!K21</f>
        <v>2235</v>
      </c>
      <c r="L28" s="137">
        <f>+'(令和5年7月)'!L21</f>
        <v>4058527</v>
      </c>
      <c r="M28" s="134">
        <f>+'(令和5年7月)'!M21</f>
        <v>8169.12</v>
      </c>
      <c r="N28" s="135">
        <f>+'(令和5年7月)'!N21</f>
        <v>1624905</v>
      </c>
      <c r="O28" s="136">
        <f>+'(令和5年7月)'!O21</f>
        <v>4185</v>
      </c>
      <c r="P28" s="137">
        <f>+'(令和5年7月)'!P21</f>
        <v>1396136</v>
      </c>
      <c r="Q28" s="134">
        <f>+'(令和5年7月)'!Q21</f>
        <v>27074</v>
      </c>
      <c r="R28" s="135">
        <f>+'(令和5年7月)'!R21</f>
        <v>5065509.5999999996</v>
      </c>
      <c r="S28" s="136">
        <f>+'(令和5年7月)'!S21</f>
        <v>61740</v>
      </c>
      <c r="T28" s="137">
        <f>+'(令和5年7月)'!T21</f>
        <v>11030625</v>
      </c>
      <c r="U28" s="134">
        <f>+'(令和5年7月)'!U21</f>
        <v>3127</v>
      </c>
      <c r="V28" s="135">
        <f>+'(令和5年7月)'!V21</f>
        <v>819416.86046511633</v>
      </c>
      <c r="W28" s="134">
        <f>+'(令和5年7月)'!W21</f>
        <v>6547.6170000000002</v>
      </c>
      <c r="X28" s="137">
        <f>+'(令和5年7月)'!X21</f>
        <v>1477178</v>
      </c>
      <c r="Y28" s="138">
        <f>+'(令和5年7月)'!Y21</f>
        <v>117030.235</v>
      </c>
      <c r="Z28" s="139">
        <f>+'(令和5年7月)'!Z21</f>
        <v>27203161.824101478</v>
      </c>
    </row>
    <row r="29" spans="1:28" ht="18.95" customHeight="1" thickBot="1" x14ac:dyDescent="0.2">
      <c r="A29" s="22"/>
      <c r="B29" s="190"/>
      <c r="C29" s="7"/>
      <c r="D29" s="55" t="s">
        <v>24</v>
      </c>
      <c r="E29" s="138">
        <f>+'(令和5年7月)'!E22</f>
        <v>1851.4080000000001</v>
      </c>
      <c r="F29" s="139">
        <f>+'(令和5年7月)'!F22</f>
        <v>334788</v>
      </c>
      <c r="G29" s="140">
        <f>+'(令和5年7月)'!G22</f>
        <v>1775.252</v>
      </c>
      <c r="H29" s="141">
        <f>+'(令和5年7月)'!H22</f>
        <v>777518</v>
      </c>
      <c r="I29" s="138">
        <f>+'(令和5年7月)'!I22</f>
        <v>3033</v>
      </c>
      <c r="J29" s="139">
        <f>+'(令和5年7月)'!J22</f>
        <v>2486814.6636363636</v>
      </c>
      <c r="K29" s="140">
        <f>+'(令和5年7月)'!K22</f>
        <v>6786.2999999999993</v>
      </c>
      <c r="L29" s="141">
        <f>+'(令和5年7月)'!L22</f>
        <v>3433410</v>
      </c>
      <c r="M29" s="138">
        <f>+'(令和5年7月)'!M22</f>
        <v>15284.952000000001</v>
      </c>
      <c r="N29" s="139">
        <f>+'(令和5年7月)'!N22</f>
        <v>3286792.25</v>
      </c>
      <c r="O29" s="140">
        <f>+'(令和5年7月)'!O22</f>
        <v>4759</v>
      </c>
      <c r="P29" s="141">
        <f>+'(令和5年7月)'!P22</f>
        <v>1390478</v>
      </c>
      <c r="Q29" s="138">
        <f>+'(令和5年7月)'!Q22</f>
        <v>61085.5</v>
      </c>
      <c r="R29" s="139">
        <f>+'(令和5年7月)'!R22</f>
        <v>11185788.300000001</v>
      </c>
      <c r="S29" s="140">
        <f>+'(令和5年7月)'!S22</f>
        <v>37976</v>
      </c>
      <c r="T29" s="141">
        <f>+'(令和5年7月)'!T22</f>
        <v>4129605</v>
      </c>
      <c r="U29" s="138">
        <f>+'(令和5年7月)'!U22</f>
        <v>5618.2</v>
      </c>
      <c r="V29" s="139">
        <f>+'(令和5年7月)'!V22</f>
        <v>1941521.2906976745</v>
      </c>
      <c r="W29" s="138">
        <f>+'(令和5年7月)'!W22</f>
        <v>8173.5072000000009</v>
      </c>
      <c r="X29" s="141">
        <f>+'(令和5年7月)'!X22</f>
        <v>1959062.5</v>
      </c>
      <c r="Y29" s="138">
        <f>+'(令和5年7月)'!Y22</f>
        <v>146343.11919999999</v>
      </c>
      <c r="Z29" s="139">
        <f>+'(令和5年7月)'!Z22</f>
        <v>30925778.004334036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185">
        <f>+'(令和5年7月)'!E23</f>
        <v>55.874771076180643</v>
      </c>
      <c r="F30" s="186">
        <f>+'(令和5年1月)'!F23</f>
        <v>0</v>
      </c>
      <c r="G30" s="185">
        <f>+'(令和5年7月)'!G23</f>
        <v>68.066022303495274</v>
      </c>
      <c r="H30" s="186">
        <f>+'(令和5年1月)'!H23</f>
        <v>0</v>
      </c>
      <c r="I30" s="185">
        <f>+'(令和5年7月)'!I23</f>
        <v>56.577645895153317</v>
      </c>
      <c r="J30" s="186">
        <f>+'(令和5年1月)'!J23</f>
        <v>0</v>
      </c>
      <c r="K30" s="185">
        <f>+'(令和5年7月)'!K23</f>
        <v>29.657362959556181</v>
      </c>
      <c r="L30" s="186">
        <f>+'(令和5年1月)'!L23</f>
        <v>0</v>
      </c>
      <c r="M30" s="185">
        <f>+'(令和5年7月)'!M23</f>
        <v>44.917486137295391</v>
      </c>
      <c r="N30" s="186">
        <f>+'(令和5年1月)'!N23</f>
        <v>0</v>
      </c>
      <c r="O30" s="185">
        <f>+'(令和5年7月)'!O23</f>
        <v>88.771633600675386</v>
      </c>
      <c r="P30" s="186">
        <f>+'(令和5年1月)'!P23</f>
        <v>0</v>
      </c>
      <c r="Q30" s="185">
        <f>+'(令和5年7月)'!Q23</f>
        <v>45.179458044117283</v>
      </c>
      <c r="R30" s="186">
        <f>+'(令和5年1月)'!R23</f>
        <v>0</v>
      </c>
      <c r="S30" s="185">
        <f>+'(令和5年7月)'!S23</f>
        <v>174.04669314168717</v>
      </c>
      <c r="T30" s="186">
        <f>+'(令和5年1月)'!T23</f>
        <v>0</v>
      </c>
      <c r="U30" s="185">
        <f>+'(令和5年7月)'!U23</f>
        <v>58.694902643947231</v>
      </c>
      <c r="V30" s="186">
        <f>+'(令和5年1月)'!V23</f>
        <v>0</v>
      </c>
      <c r="W30" s="185">
        <f>+'(令和5年7月)'!W23</f>
        <v>80.522915327410331</v>
      </c>
      <c r="X30" s="186">
        <f>+'(令和5年1月)'!X23</f>
        <v>0</v>
      </c>
      <c r="Y30" s="185">
        <f>+'(令和5年7月)'!Y23</f>
        <v>81.246845037872745</v>
      </c>
      <c r="Z30" s="186">
        <f>+'(令和5年1月)'!Z23</f>
        <v>0</v>
      </c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-74</v>
      </c>
      <c r="F31" s="91">
        <f t="shared" ref="F31:Z33" si="5">F20-F27</f>
        <v>-18445</v>
      </c>
      <c r="G31" s="92">
        <f t="shared" si="5"/>
        <v>-142.65599999999995</v>
      </c>
      <c r="H31" s="93">
        <f t="shared" si="5"/>
        <v>2693</v>
      </c>
      <c r="I31" s="90">
        <f t="shared" si="5"/>
        <v>109</v>
      </c>
      <c r="J31" s="91">
        <f t="shared" si="5"/>
        <v>397905.20909090899</v>
      </c>
      <c r="K31" s="92">
        <f t="shared" si="5"/>
        <v>401</v>
      </c>
      <c r="L31" s="93">
        <f t="shared" si="5"/>
        <v>1798691</v>
      </c>
      <c r="M31" s="90">
        <f t="shared" si="5"/>
        <v>-817.09599999999955</v>
      </c>
      <c r="N31" s="91">
        <f t="shared" si="5"/>
        <v>-85527.899999999907</v>
      </c>
      <c r="O31" s="92">
        <f t="shared" si="5"/>
        <v>213</v>
      </c>
      <c r="P31" s="93">
        <f t="shared" si="5"/>
        <v>28442.59999999986</v>
      </c>
      <c r="Q31" s="90">
        <f t="shared" si="5"/>
        <v>368</v>
      </c>
      <c r="R31" s="91">
        <f t="shared" si="5"/>
        <v>629173.50000000093</v>
      </c>
      <c r="S31" s="92">
        <f t="shared" si="5"/>
        <v>-13600</v>
      </c>
      <c r="T31" s="93">
        <f t="shared" si="5"/>
        <v>-1085643.5999999996</v>
      </c>
      <c r="U31" s="90">
        <f t="shared" si="5"/>
        <v>157</v>
      </c>
      <c r="V31" s="91">
        <f t="shared" si="5"/>
        <v>-57492.906976744067</v>
      </c>
      <c r="W31" s="92">
        <f t="shared" si="5"/>
        <v>-3134.0200000000004</v>
      </c>
      <c r="X31" s="93">
        <f t="shared" si="5"/>
        <v>-1020658</v>
      </c>
      <c r="Y31" s="90">
        <f t="shared" si="5"/>
        <v>-16519.771999999997</v>
      </c>
      <c r="Z31" s="91">
        <f t="shared" si="5"/>
        <v>589137.90211416408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-92</v>
      </c>
      <c r="F32" s="95">
        <f t="shared" si="6"/>
        <v>-23544.399999999994</v>
      </c>
      <c r="G32" s="96">
        <f t="shared" si="6"/>
        <v>-73.226000000000113</v>
      </c>
      <c r="H32" s="97">
        <f t="shared" si="6"/>
        <v>34278</v>
      </c>
      <c r="I32" s="94">
        <f t="shared" si="6"/>
        <v>161</v>
      </c>
      <c r="J32" s="95">
        <f t="shared" si="6"/>
        <v>393015.66363636358</v>
      </c>
      <c r="K32" s="96">
        <f t="shared" si="6"/>
        <v>91</v>
      </c>
      <c r="L32" s="97">
        <f t="shared" si="6"/>
        <v>1437122</v>
      </c>
      <c r="M32" s="94">
        <f t="shared" si="6"/>
        <v>-1351.9520000000002</v>
      </c>
      <c r="N32" s="95">
        <f t="shared" si="6"/>
        <v>41306.699999999953</v>
      </c>
      <c r="O32" s="96">
        <f t="shared" si="6"/>
        <v>345</v>
      </c>
      <c r="P32" s="97">
        <f t="shared" si="6"/>
        <v>111559.90000000014</v>
      </c>
      <c r="Q32" s="94">
        <f t="shared" si="6"/>
        <v>2115</v>
      </c>
      <c r="R32" s="95">
        <f t="shared" si="6"/>
        <v>799482.70000000019</v>
      </c>
      <c r="S32" s="96">
        <f t="shared" si="6"/>
        <v>-12009</v>
      </c>
      <c r="T32" s="97">
        <f t="shared" si="6"/>
        <v>-522644</v>
      </c>
      <c r="U32" s="94">
        <f t="shared" si="5"/>
        <v>-77</v>
      </c>
      <c r="V32" s="95">
        <f t="shared" si="5"/>
        <v>-2480.8976744186366</v>
      </c>
      <c r="W32" s="96">
        <f t="shared" si="5"/>
        <v>-2583.46</v>
      </c>
      <c r="X32" s="97">
        <f t="shared" si="5"/>
        <v>-894268</v>
      </c>
      <c r="Y32" s="94">
        <f t="shared" si="5"/>
        <v>-13474.638000000006</v>
      </c>
      <c r="Z32" s="95">
        <f t="shared" si="5"/>
        <v>1373827.6659619473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-144.50800000000004</v>
      </c>
      <c r="F33" s="95">
        <f t="shared" si="5"/>
        <v>-41004</v>
      </c>
      <c r="G33" s="96">
        <f t="shared" si="5"/>
        <v>-350.54099999999994</v>
      </c>
      <c r="H33" s="97">
        <f t="shared" si="5"/>
        <v>-119899</v>
      </c>
      <c r="I33" s="94">
        <f t="shared" si="5"/>
        <v>104</v>
      </c>
      <c r="J33" s="95">
        <f t="shared" si="5"/>
        <v>501153.39999999991</v>
      </c>
      <c r="K33" s="96">
        <f t="shared" si="5"/>
        <v>-2695.2999999999993</v>
      </c>
      <c r="L33" s="97">
        <f t="shared" si="5"/>
        <v>4569306</v>
      </c>
      <c r="M33" s="94">
        <f t="shared" si="5"/>
        <v>-1911.0500000000029</v>
      </c>
      <c r="N33" s="95">
        <f t="shared" si="5"/>
        <v>-391818.69699999969</v>
      </c>
      <c r="O33" s="96">
        <f t="shared" si="5"/>
        <v>-199</v>
      </c>
      <c r="P33" s="97">
        <f t="shared" si="5"/>
        <v>591.5</v>
      </c>
      <c r="Q33" s="94">
        <f t="shared" si="5"/>
        <v>-3884.5999999999985</v>
      </c>
      <c r="R33" s="95">
        <f t="shared" si="5"/>
        <v>-421297.6623999998</v>
      </c>
      <c r="S33" s="96">
        <f t="shared" si="5"/>
        <v>-3420.8000000000029</v>
      </c>
      <c r="T33" s="97">
        <f t="shared" si="5"/>
        <v>-591582.20000000019</v>
      </c>
      <c r="U33" s="94">
        <f t="shared" si="5"/>
        <v>95.300000000000182</v>
      </c>
      <c r="V33" s="95">
        <f t="shared" si="5"/>
        <v>601752.25116279046</v>
      </c>
      <c r="W33" s="96">
        <f t="shared" si="5"/>
        <v>-1445.250500000001</v>
      </c>
      <c r="X33" s="97">
        <f t="shared" si="5"/>
        <v>-883873.5</v>
      </c>
      <c r="Y33" s="94">
        <f t="shared" si="5"/>
        <v>-13851.749500000005</v>
      </c>
      <c r="Z33" s="95">
        <f t="shared" si="5"/>
        <v>3223328.0917627923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0.1640477888409535</v>
      </c>
      <c r="F34" s="188"/>
      <c r="G34" s="187">
        <f t="shared" ref="G34" si="7">+G23-G30</f>
        <v>7.3152944730759231</v>
      </c>
      <c r="H34" s="188"/>
      <c r="I34" s="187">
        <f t="shared" ref="I34" si="8">+I23-I30</f>
        <v>1.9427461377268571</v>
      </c>
      <c r="J34" s="188"/>
      <c r="K34" s="187">
        <f t="shared" ref="K34" si="9">+K23-K30</f>
        <v>26.569052134783441</v>
      </c>
      <c r="L34" s="188"/>
      <c r="M34" s="187">
        <f t="shared" ref="M34" si="10">+M23-M30</f>
        <v>-0.75686701774094445</v>
      </c>
      <c r="N34" s="188"/>
      <c r="O34" s="187">
        <f t="shared" ref="O34" si="11">+O23-O30</f>
        <v>8.6225032071422021</v>
      </c>
      <c r="P34" s="188"/>
      <c r="Q34" s="187">
        <f t="shared" ref="Q34" si="12">+Q23-Q30</f>
        <v>4.5083094414233358</v>
      </c>
      <c r="R34" s="188"/>
      <c r="S34" s="187">
        <f t="shared" ref="S34" si="13">+S23-S30</f>
        <v>-24.392652408537856</v>
      </c>
      <c r="T34" s="188"/>
      <c r="U34" s="187">
        <f t="shared" ref="U34" si="14">+U23-U30</f>
        <v>0.96077234238907749</v>
      </c>
      <c r="V34" s="188"/>
      <c r="W34" s="187">
        <f t="shared" ref="W34" si="15">+W23-W30</f>
        <v>-27.44046562136036</v>
      </c>
      <c r="X34" s="188"/>
      <c r="Y34" s="187">
        <f t="shared" ref="Y34" si="16">+Y23-Y30</f>
        <v>-3.7449458202223695</v>
      </c>
      <c r="Z34" s="188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92.870905587668602</v>
      </c>
      <c r="F35" s="60">
        <f t="shared" si="17"/>
        <v>82.020489526167523</v>
      </c>
      <c r="G35" s="61">
        <f t="shared" si="17"/>
        <v>88.182648068961072</v>
      </c>
      <c r="H35" s="62">
        <f t="shared" si="17"/>
        <v>100.59648532154391</v>
      </c>
      <c r="I35" s="59">
        <f t="shared" si="17"/>
        <v>106.35198135198137</v>
      </c>
      <c r="J35" s="60">
        <f t="shared" si="17"/>
        <v>134.47491250241708</v>
      </c>
      <c r="K35" s="61">
        <f t="shared" si="17"/>
        <v>121.19450317124736</v>
      </c>
      <c r="L35" s="62">
        <f t="shared" si="17"/>
        <v>149.00385750314194</v>
      </c>
      <c r="M35" s="59">
        <f t="shared" si="17"/>
        <v>87.173069436246507</v>
      </c>
      <c r="N35" s="60">
        <f t="shared" si="17"/>
        <v>94.071176740529808</v>
      </c>
      <c r="O35" s="61">
        <f t="shared" si="17"/>
        <v>105.03903477643719</v>
      </c>
      <c r="P35" s="62">
        <f t="shared" si="17"/>
        <v>101.95205949531108</v>
      </c>
      <c r="Q35" s="59">
        <f t="shared" si="17"/>
        <v>101.32393150093539</v>
      </c>
      <c r="R35" s="60">
        <f t="shared" si="17"/>
        <v>112.17596292468268</v>
      </c>
      <c r="S35" s="61">
        <f t="shared" si="17"/>
        <v>79.050817172168394</v>
      </c>
      <c r="T35" s="62">
        <f t="shared" si="17"/>
        <v>90.718476961185885</v>
      </c>
      <c r="U35" s="59">
        <f t="shared" si="17"/>
        <v>104.69778575703172</v>
      </c>
      <c r="V35" s="60">
        <f t="shared" si="17"/>
        <v>94.930595753810692</v>
      </c>
      <c r="W35" s="61">
        <f t="shared" si="17"/>
        <v>52.408177905417396</v>
      </c>
      <c r="X35" s="62">
        <f t="shared" si="17"/>
        <v>32.517810093984401</v>
      </c>
      <c r="Y35" s="59">
        <f t="shared" si="17"/>
        <v>86.12862580537265</v>
      </c>
      <c r="Z35" s="60">
        <f t="shared" si="17"/>
        <v>102.12002734998076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90.998043052837573</v>
      </c>
      <c r="F36" s="64">
        <f t="shared" si="17"/>
        <v>77.792282515398199</v>
      </c>
      <c r="G36" s="65">
        <f t="shared" si="17"/>
        <v>93.970677596834236</v>
      </c>
      <c r="H36" s="66">
        <f t="shared" si="17"/>
        <v>107.5818167340547</v>
      </c>
      <c r="I36" s="63">
        <f t="shared" si="17"/>
        <v>109.38228438228438</v>
      </c>
      <c r="J36" s="64">
        <f t="shared" si="17"/>
        <v>133.51267520101183</v>
      </c>
      <c r="K36" s="65">
        <f t="shared" si="17"/>
        <v>104.07158836689038</v>
      </c>
      <c r="L36" s="66">
        <f t="shared" si="17"/>
        <v>135.4099406016025</v>
      </c>
      <c r="M36" s="63">
        <f t="shared" si="17"/>
        <v>83.450457332001477</v>
      </c>
      <c r="N36" s="64">
        <f t="shared" si="17"/>
        <v>102.54209938427169</v>
      </c>
      <c r="O36" s="65">
        <f t="shared" si="17"/>
        <v>108.24372759856631</v>
      </c>
      <c r="P36" s="66">
        <f t="shared" si="17"/>
        <v>107.99061839247754</v>
      </c>
      <c r="Q36" s="63">
        <f t="shared" si="17"/>
        <v>107.81192287803798</v>
      </c>
      <c r="R36" s="64">
        <f t="shared" si="17"/>
        <v>115.78286812446275</v>
      </c>
      <c r="S36" s="65">
        <f t="shared" si="17"/>
        <v>80.549076773566568</v>
      </c>
      <c r="T36" s="66">
        <f t="shared" si="17"/>
        <v>95.261882259618119</v>
      </c>
      <c r="U36" s="63">
        <f t="shared" si="17"/>
        <v>97.537575951391105</v>
      </c>
      <c r="V36" s="64">
        <f t="shared" si="17"/>
        <v>99.6972361939184</v>
      </c>
      <c r="W36" s="65">
        <f t="shared" si="17"/>
        <v>60.54350766087876</v>
      </c>
      <c r="X36" s="66">
        <f t="shared" si="17"/>
        <v>39.461053441088346</v>
      </c>
      <c r="Y36" s="63">
        <f t="shared" si="17"/>
        <v>88.486190769419537</v>
      </c>
      <c r="Z36" s="64">
        <f t="shared" si="17"/>
        <v>105.05024994831579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92.194697225030893</v>
      </c>
      <c r="F37" s="68">
        <f t="shared" si="17"/>
        <v>87.752249184558579</v>
      </c>
      <c r="G37" s="69">
        <f t="shared" si="17"/>
        <v>80.254014641301623</v>
      </c>
      <c r="H37" s="70">
        <f t="shared" si="17"/>
        <v>84.579263759810061</v>
      </c>
      <c r="I37" s="67">
        <f t="shared" si="17"/>
        <v>103.4289482360699</v>
      </c>
      <c r="J37" s="68">
        <f t="shared" si="17"/>
        <v>120.15242258814673</v>
      </c>
      <c r="K37" s="69">
        <f t="shared" si="17"/>
        <v>60.283217659107322</v>
      </c>
      <c r="L37" s="70">
        <f t="shared" si="17"/>
        <v>233.08361075432296</v>
      </c>
      <c r="M37" s="67">
        <f t="shared" si="17"/>
        <v>87.497180233212362</v>
      </c>
      <c r="N37" s="68">
        <f t="shared" si="17"/>
        <v>88.078994131740458</v>
      </c>
      <c r="O37" s="69">
        <f t="shared" si="17"/>
        <v>95.818449254044964</v>
      </c>
      <c r="P37" s="70">
        <f t="shared" si="17"/>
        <v>100.04253932820224</v>
      </c>
      <c r="Q37" s="67">
        <f t="shared" si="17"/>
        <v>93.640716700362617</v>
      </c>
      <c r="R37" s="68">
        <f t="shared" si="17"/>
        <v>96.233634580765312</v>
      </c>
      <c r="S37" s="69">
        <f t="shared" si="17"/>
        <v>90.992205603539063</v>
      </c>
      <c r="T37" s="70">
        <f t="shared" si="17"/>
        <v>85.67460568262581</v>
      </c>
      <c r="U37" s="67">
        <f t="shared" si="17"/>
        <v>101.69627282759603</v>
      </c>
      <c r="V37" s="68">
        <f t="shared" si="17"/>
        <v>130.99385281253106</v>
      </c>
      <c r="W37" s="69">
        <f t="shared" si="17"/>
        <v>82.317865946212166</v>
      </c>
      <c r="X37" s="70">
        <f t="shared" si="17"/>
        <v>54.882832987717336</v>
      </c>
      <c r="Y37" s="67">
        <f t="shared" si="17"/>
        <v>90.534744936610593</v>
      </c>
      <c r="Z37" s="68">
        <f t="shared" si="17"/>
        <v>110.42278739539249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42">
        <f>+'(令和6年6月)'!E20</f>
        <v>950</v>
      </c>
      <c r="F39" s="143">
        <f>+'(令和6年6月)'!F20</f>
        <v>83842</v>
      </c>
      <c r="G39" s="142">
        <f>+'(令和6年6月)'!G20</f>
        <v>1030.2049999999999</v>
      </c>
      <c r="H39" s="143">
        <f>+'(令和6年6月)'!H20</f>
        <v>440847</v>
      </c>
      <c r="I39" s="142">
        <f>+'(令和6年6月)'!I20</f>
        <v>1444</v>
      </c>
      <c r="J39" s="143">
        <f>+'(令和6年6月)'!J20</f>
        <v>1219241.6000000001</v>
      </c>
      <c r="K39" s="142">
        <f>+'(令和6年6月)'!K20</f>
        <v>2424</v>
      </c>
      <c r="L39" s="143">
        <f>+'(令和6年6月)'!L20</f>
        <v>5638534</v>
      </c>
      <c r="M39" s="142">
        <f>+'(令和6年6月)'!M20</f>
        <v>6096</v>
      </c>
      <c r="N39" s="143">
        <f>+'(令和6年6月)'!N20</f>
        <v>1457041.7</v>
      </c>
      <c r="O39" s="142">
        <f>+'(令和6年6月)'!O20</f>
        <v>3670</v>
      </c>
      <c r="P39" s="143">
        <f>+'(令和6年6月)'!P20</f>
        <v>1241032.7</v>
      </c>
      <c r="Q39" s="142">
        <f>+'(令和6年6月)'!Q20</f>
        <v>26780</v>
      </c>
      <c r="R39" s="143">
        <f>+'(令和6年6月)'!R20</f>
        <v>5366728</v>
      </c>
      <c r="S39" s="144">
        <f>+'(令和6年6月)'!S20</f>
        <v>43710</v>
      </c>
      <c r="T39" s="145">
        <f>+'(令和6年6月)'!T20</f>
        <v>8853138.4000000004</v>
      </c>
      <c r="U39" s="142">
        <f>+'(令和6年6月)'!U20</f>
        <v>3222</v>
      </c>
      <c r="V39" s="143">
        <f>+'(令和6年6月)'!V20</f>
        <v>1449874.3255813953</v>
      </c>
      <c r="W39" s="142">
        <f>+'(令和6年6月)'!W20</f>
        <v>3447.4859999999999</v>
      </c>
      <c r="X39" s="143">
        <f>+'(令和6年6月)'!X20</f>
        <v>556684</v>
      </c>
      <c r="Y39" s="146">
        <f>+'(令和6年6月)'!Y20</f>
        <v>92773.691000000006</v>
      </c>
      <c r="Z39" s="147">
        <f>+'(令和6年6月)'!Z20</f>
        <v>26306963.725581396</v>
      </c>
    </row>
    <row r="40" spans="1:38" ht="18.95" customHeight="1" x14ac:dyDescent="0.15">
      <c r="A40" s="22"/>
      <c r="B40" s="195"/>
      <c r="C40" s="22"/>
      <c r="D40" s="82" t="s">
        <v>22</v>
      </c>
      <c r="E40" s="148">
        <f>+'(令和6年6月)'!E21</f>
        <v>887</v>
      </c>
      <c r="F40" s="149">
        <f>+'(令和6年6月)'!F21</f>
        <v>80451</v>
      </c>
      <c r="G40" s="148">
        <f>+'(令和6年6月)'!G21</f>
        <v>1113.5149999999999</v>
      </c>
      <c r="H40" s="149">
        <f>+'(令和6年6月)'!H21</f>
        <v>468380</v>
      </c>
      <c r="I40" s="148">
        <f>+'(令和6年6月)'!I21</f>
        <v>1743</v>
      </c>
      <c r="J40" s="149">
        <f>+'(令和6年6月)'!J21</f>
        <v>1364319.2090909092</v>
      </c>
      <c r="K40" s="148">
        <f>+'(令和6年6月)'!K21</f>
        <v>2319</v>
      </c>
      <c r="L40" s="149">
        <f>+'(令和6年6月)'!L21</f>
        <v>5428346</v>
      </c>
      <c r="M40" s="148">
        <f>+'(令和6年6月)'!M21</f>
        <v>6384.3</v>
      </c>
      <c r="N40" s="149">
        <f>+'(令和6年6月)'!N21</f>
        <v>1366894.9</v>
      </c>
      <c r="O40" s="148">
        <f>+'(令和6年6月)'!O21</f>
        <v>3966</v>
      </c>
      <c r="P40" s="149">
        <f>+'(令和6年6月)'!P21</f>
        <v>1345891.0999999999</v>
      </c>
      <c r="Q40" s="148">
        <f>+'(令和6年6月)'!Q21</f>
        <v>26365</v>
      </c>
      <c r="R40" s="149">
        <f>+'(令和6年6月)'!R21</f>
        <v>5364990.0999999996</v>
      </c>
      <c r="S40" s="144">
        <f>+'(令和6年6月)'!S21</f>
        <v>43043</v>
      </c>
      <c r="T40" s="145">
        <f>+'(令和6年6月)'!T21</f>
        <v>8574866</v>
      </c>
      <c r="U40" s="148">
        <f>+'(令和6年6月)'!U21</f>
        <v>3035</v>
      </c>
      <c r="V40" s="149">
        <f>+'(令和6年6月)'!V21</f>
        <v>813162.74418604653</v>
      </c>
      <c r="W40" s="148">
        <f>+'(令和6年6月)'!W21</f>
        <v>3893.366</v>
      </c>
      <c r="X40" s="149">
        <f>+'(令和6年6月)'!X21</f>
        <v>587586</v>
      </c>
      <c r="Y40" s="150">
        <f>+'(令和6年6月)'!Y21</f>
        <v>92749.181000000011</v>
      </c>
      <c r="Z40" s="151">
        <f>+'(令和6年6月)'!Z21</f>
        <v>25394887.053276956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48">
        <f>+'(令和6年6月)'!E22</f>
        <v>1672.9</v>
      </c>
      <c r="F41" s="149">
        <f>+'(令和6年6月)'!F22</f>
        <v>292114.59999999998</v>
      </c>
      <c r="G41" s="148">
        <f>+'(令和6年6月)'!G22</f>
        <v>1501.4649999999999</v>
      </c>
      <c r="H41" s="149">
        <f>+'(令和6年6月)'!H22</f>
        <v>689834</v>
      </c>
      <c r="I41" s="148">
        <f>+'(令和6年6月)'!I22</f>
        <v>3189</v>
      </c>
      <c r="J41" s="149">
        <f>+'(令和6年6月)'!J22</f>
        <v>3001628.1545454543</v>
      </c>
      <c r="K41" s="148">
        <f>+'(令和6年6月)'!K22</f>
        <v>4124</v>
      </c>
      <c r="L41" s="149">
        <f>+'(令和6年6月)'!L22</f>
        <v>8029165</v>
      </c>
      <c r="M41" s="148">
        <f>+'(令和6年6月)'!M22</f>
        <v>14638.005999999998</v>
      </c>
      <c r="N41" s="149">
        <f>+'(令和6年6月)'!N22</f>
        <v>3204135.1529999999</v>
      </c>
      <c r="O41" s="148">
        <f>+'(令和6年6月)'!O22</f>
        <v>4650</v>
      </c>
      <c r="P41" s="149">
        <f>+'(令和6年6月)'!P22</f>
        <v>1413266.8</v>
      </c>
      <c r="Q41" s="148">
        <f>+'(令和6年6月)'!Q22</f>
        <v>58225.9</v>
      </c>
      <c r="R41" s="149">
        <f>+'(令和6年6月)'!R22</f>
        <v>10832968.637600001</v>
      </c>
      <c r="S41" s="144">
        <f>+'(令和6年6月)'!S22</f>
        <v>32967.199999999997</v>
      </c>
      <c r="T41" s="145">
        <f>+'(令和6年6月)'!T22</f>
        <v>3434821.4</v>
      </c>
      <c r="U41" s="148">
        <f>+'(令和6年6月)'!U22</f>
        <v>5264.5</v>
      </c>
      <c r="V41" s="149">
        <f>+'(令和6年6月)'!V22</f>
        <v>2283586.7604651162</v>
      </c>
      <c r="W41" s="148">
        <f>+'(令和6年6月)'!W22</f>
        <v>7241.2267000000002</v>
      </c>
      <c r="X41" s="149">
        <f>+'(令和6年6月)'!X22</f>
        <v>1166272</v>
      </c>
      <c r="Y41" s="150">
        <f>+'(令和6年6月)'!Y22</f>
        <v>133474.19770000002</v>
      </c>
      <c r="Z41" s="151">
        <f>+'(令和6年6月)'!Z22</f>
        <v>34347792.50561057</v>
      </c>
    </row>
    <row r="42" spans="1:38" ht="18.95" customHeight="1" thickBot="1" x14ac:dyDescent="0.2">
      <c r="A42" s="22"/>
      <c r="B42" s="195"/>
      <c r="C42" s="22"/>
      <c r="D42" s="89" t="s">
        <v>44</v>
      </c>
      <c r="E42" s="192">
        <f>+'(令和6年6月)'!E23</f>
        <v>55.958328256366521</v>
      </c>
      <c r="F42" s="193">
        <f>+'(令和5年12月)'!F23</f>
        <v>0</v>
      </c>
      <c r="G42" s="192">
        <f>+'(令和6年6月)'!G23</f>
        <v>69.460573383793871</v>
      </c>
      <c r="H42" s="193">
        <f>+'(令和5年12月)'!H23</f>
        <v>0</v>
      </c>
      <c r="I42" s="192">
        <f>+'(令和6年6月)'!I23</f>
        <v>47.731016923768159</v>
      </c>
      <c r="J42" s="193">
        <f>+'(令和5年12月)'!J23</f>
        <v>0</v>
      </c>
      <c r="K42" s="192">
        <f>+'(令和6年6月)'!K23</f>
        <v>58.246346555323591</v>
      </c>
      <c r="L42" s="193">
        <f>+'(令和5年12月)'!L23</f>
        <v>0</v>
      </c>
      <c r="M42" s="192">
        <f>+'(令和6年6月)'!M23</f>
        <v>42.214072155644956</v>
      </c>
      <c r="N42" s="193">
        <f>+'(令和5年12月)'!N23</f>
        <v>0</v>
      </c>
      <c r="O42" s="192">
        <f>+'(令和6年6月)'!O23</f>
        <v>79.574822842851191</v>
      </c>
      <c r="P42" s="193">
        <f>+'(令和5年12月)'!P23</f>
        <v>0</v>
      </c>
      <c r="Q42" s="192">
        <f>+'(令和6年6月)'!Q23</f>
        <v>45.800125477434747</v>
      </c>
      <c r="R42" s="193">
        <f>+'(令和5年12月)'!R23</f>
        <v>0</v>
      </c>
      <c r="S42" s="192">
        <f>+'(令和6年6月)'!S23</f>
        <v>132.91934411360037</v>
      </c>
      <c r="T42" s="193">
        <f>+'(令和5年12月)'!T23</f>
        <v>0</v>
      </c>
      <c r="U42" s="192">
        <f>+'(令和6年6月)'!U23</f>
        <v>60.500870237865016</v>
      </c>
      <c r="V42" s="193">
        <f>+'(令和5年12月)'!V23</f>
        <v>0</v>
      </c>
      <c r="W42" s="192">
        <f>+'(令和6年6月)'!W23</f>
        <v>49.173955345879399</v>
      </c>
      <c r="X42" s="193">
        <f>+'(令和5年12月)'!X23</f>
        <v>0</v>
      </c>
      <c r="Y42" s="192">
        <f>+'(令和6年6月)'!Y23</f>
        <v>69.504035475125761</v>
      </c>
      <c r="Z42" s="193">
        <f>+'(令和5年12月)'!Z23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14</v>
      </c>
      <c r="F43" s="93">
        <f t="shared" si="18"/>
        <v>302</v>
      </c>
      <c r="G43" s="90">
        <f t="shared" si="18"/>
        <v>34.313000000000102</v>
      </c>
      <c r="H43" s="91">
        <f t="shared" si="18"/>
        <v>13324</v>
      </c>
      <c r="I43" s="92">
        <f t="shared" si="18"/>
        <v>381</v>
      </c>
      <c r="J43" s="93">
        <f t="shared" si="18"/>
        <v>332851.33636363619</v>
      </c>
      <c r="K43" s="90">
        <f t="shared" si="18"/>
        <v>-131</v>
      </c>
      <c r="L43" s="91">
        <f t="shared" si="18"/>
        <v>-169334</v>
      </c>
      <c r="M43" s="92">
        <f t="shared" si="18"/>
        <v>-542.93599999999969</v>
      </c>
      <c r="N43" s="93">
        <f t="shared" si="18"/>
        <v>-99991.59999999986</v>
      </c>
      <c r="O43" s="90">
        <f t="shared" si="18"/>
        <v>770</v>
      </c>
      <c r="P43" s="91">
        <f t="shared" si="18"/>
        <v>244465.89999999991</v>
      </c>
      <c r="Q43" s="92">
        <f t="shared" si="18"/>
        <v>1384</v>
      </c>
      <c r="R43" s="93">
        <f t="shared" si="18"/>
        <v>429786.30000000075</v>
      </c>
      <c r="S43" s="90">
        <f t="shared" si="18"/>
        <v>7609</v>
      </c>
      <c r="T43" s="91">
        <f t="shared" si="18"/>
        <v>1758044</v>
      </c>
      <c r="U43" s="92">
        <f t="shared" si="18"/>
        <v>277</v>
      </c>
      <c r="V43" s="93">
        <f t="shared" si="18"/>
        <v>-373251.58139534877</v>
      </c>
      <c r="W43" s="90">
        <f t="shared" si="18"/>
        <v>3.7010000000000218</v>
      </c>
      <c r="X43" s="91">
        <f t="shared" si="18"/>
        <v>-64857</v>
      </c>
      <c r="Y43" s="90">
        <f t="shared" si="18"/>
        <v>9799.0779999999941</v>
      </c>
      <c r="Z43" s="91">
        <f t="shared" si="18"/>
        <v>2071339.3549682871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43</v>
      </c>
      <c r="F44" s="97">
        <f t="shared" si="18"/>
        <v>2023.6000000000058</v>
      </c>
      <c r="G44" s="94">
        <f t="shared" si="18"/>
        <v>27.757000000000062</v>
      </c>
      <c r="H44" s="95">
        <f t="shared" si="18"/>
        <v>18006</v>
      </c>
      <c r="I44" s="96">
        <f t="shared" si="18"/>
        <v>134</v>
      </c>
      <c r="J44" s="97">
        <f t="shared" si="18"/>
        <v>201433.81818181812</v>
      </c>
      <c r="K44" s="94">
        <f t="shared" si="18"/>
        <v>7</v>
      </c>
      <c r="L44" s="95">
        <f t="shared" si="18"/>
        <v>67303</v>
      </c>
      <c r="M44" s="96">
        <f t="shared" si="18"/>
        <v>432.86799999999948</v>
      </c>
      <c r="N44" s="97">
        <f t="shared" si="18"/>
        <v>299316.80000000005</v>
      </c>
      <c r="O44" s="94">
        <f t="shared" si="18"/>
        <v>564</v>
      </c>
      <c r="P44" s="95">
        <f t="shared" si="18"/>
        <v>161804.80000000028</v>
      </c>
      <c r="Q44" s="96">
        <f t="shared" si="18"/>
        <v>2824</v>
      </c>
      <c r="R44" s="97">
        <f t="shared" si="18"/>
        <v>500002.20000000019</v>
      </c>
      <c r="S44" s="94">
        <f t="shared" si="18"/>
        <v>6688</v>
      </c>
      <c r="T44" s="95">
        <f t="shared" si="18"/>
        <v>1933115</v>
      </c>
      <c r="U44" s="96">
        <f t="shared" si="18"/>
        <v>15</v>
      </c>
      <c r="V44" s="97">
        <f t="shared" si="18"/>
        <v>3773.2186046511633</v>
      </c>
      <c r="W44" s="94">
        <f t="shared" si="18"/>
        <v>70.791000000000167</v>
      </c>
      <c r="X44" s="95">
        <f t="shared" si="18"/>
        <v>-4676</v>
      </c>
      <c r="Y44" s="94">
        <f t="shared" si="18"/>
        <v>10806.415999999983</v>
      </c>
      <c r="Z44" s="95">
        <f t="shared" si="18"/>
        <v>3182102.4367864691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34</v>
      </c>
      <c r="F45" s="97">
        <f t="shared" si="18"/>
        <v>1669.4000000000233</v>
      </c>
      <c r="G45" s="94">
        <f t="shared" si="18"/>
        <v>-76.753999999999905</v>
      </c>
      <c r="H45" s="95">
        <f t="shared" si="18"/>
        <v>-32215</v>
      </c>
      <c r="I45" s="96">
        <f t="shared" si="18"/>
        <v>-52</v>
      </c>
      <c r="J45" s="97">
        <f t="shared" si="18"/>
        <v>-13660.090909090824</v>
      </c>
      <c r="K45" s="94">
        <f t="shared" si="18"/>
        <v>-33</v>
      </c>
      <c r="L45" s="95">
        <f t="shared" si="18"/>
        <v>-26449</v>
      </c>
      <c r="M45" s="96">
        <f t="shared" si="18"/>
        <v>-1264.1039999999994</v>
      </c>
      <c r="N45" s="97">
        <f t="shared" si="18"/>
        <v>-309161.59999999963</v>
      </c>
      <c r="O45" s="94">
        <f t="shared" si="18"/>
        <v>-90</v>
      </c>
      <c r="P45" s="95">
        <f t="shared" si="18"/>
        <v>-22197.300000000047</v>
      </c>
      <c r="Q45" s="96">
        <f t="shared" si="18"/>
        <v>-1025</v>
      </c>
      <c r="R45" s="97">
        <f t="shared" si="18"/>
        <v>-68478</v>
      </c>
      <c r="S45" s="94">
        <f t="shared" si="18"/>
        <v>1588</v>
      </c>
      <c r="T45" s="95">
        <f t="shared" si="18"/>
        <v>103201.39999999991</v>
      </c>
      <c r="U45" s="96">
        <f t="shared" si="18"/>
        <v>449</v>
      </c>
      <c r="V45" s="97">
        <f t="shared" si="18"/>
        <v>259686.78139534872</v>
      </c>
      <c r="W45" s="94">
        <f t="shared" si="18"/>
        <v>-512.97000000000025</v>
      </c>
      <c r="X45" s="95">
        <f t="shared" si="18"/>
        <v>-91083</v>
      </c>
      <c r="Y45" s="94">
        <f t="shared" si="18"/>
        <v>-982.82800000003772</v>
      </c>
      <c r="Z45" s="95">
        <f t="shared" si="18"/>
        <v>-198686.40951374173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8.0490608655075846E-2</v>
      </c>
      <c r="F46" s="193"/>
      <c r="G46" s="192">
        <f>G23-G42</f>
        <v>5.9207433927773252</v>
      </c>
      <c r="H46" s="193"/>
      <c r="I46" s="192">
        <f>I23-I42</f>
        <v>10.789375109112015</v>
      </c>
      <c r="J46" s="193"/>
      <c r="K46" s="192">
        <f>K23-K42</f>
        <v>-2.0199314609839689</v>
      </c>
      <c r="L46" s="193"/>
      <c r="M46" s="192">
        <f>M23-M42</f>
        <v>1.9465469639094906</v>
      </c>
      <c r="N46" s="193"/>
      <c r="O46" s="192">
        <f t="shared" si="18"/>
        <v>17.819313964966398</v>
      </c>
      <c r="P46" s="193"/>
      <c r="Q46" s="192">
        <f t="shared" si="18"/>
        <v>3.8876420081058711</v>
      </c>
      <c r="R46" s="193"/>
      <c r="S46" s="192">
        <f t="shared" si="18"/>
        <v>16.734696619548941</v>
      </c>
      <c r="T46" s="193"/>
      <c r="U46" s="192">
        <f t="shared" si="18"/>
        <v>-0.84519525152870756</v>
      </c>
      <c r="V46" s="193"/>
      <c r="W46" s="192">
        <f t="shared" si="18"/>
        <v>3.9084943601705717</v>
      </c>
      <c r="X46" s="193"/>
      <c r="Y46" s="192">
        <f t="shared" si="18"/>
        <v>7.9978637425246148</v>
      </c>
      <c r="Z46" s="193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101.47368421052632</v>
      </c>
      <c r="F47" s="72">
        <f t="shared" si="19"/>
        <v>100.36020133107513</v>
      </c>
      <c r="G47" s="71">
        <f t="shared" si="19"/>
        <v>103.33069631772318</v>
      </c>
      <c r="H47" s="73">
        <f t="shared" si="19"/>
        <v>103.02236376792855</v>
      </c>
      <c r="I47" s="74">
        <f t="shared" si="19"/>
        <v>126.38504155124654</v>
      </c>
      <c r="J47" s="72">
        <f t="shared" si="19"/>
        <v>127.29986709472807</v>
      </c>
      <c r="K47" s="71">
        <f t="shared" si="19"/>
        <v>94.595709570957098</v>
      </c>
      <c r="L47" s="73">
        <f t="shared" si="19"/>
        <v>96.996843505776496</v>
      </c>
      <c r="M47" s="74">
        <f t="shared" si="19"/>
        <v>91.093569553805779</v>
      </c>
      <c r="N47" s="72">
        <f t="shared" si="19"/>
        <v>93.137354956965211</v>
      </c>
      <c r="O47" s="71">
        <f t="shared" si="19"/>
        <v>120.98092643051773</v>
      </c>
      <c r="P47" s="73">
        <f t="shared" si="19"/>
        <v>119.69858650783334</v>
      </c>
      <c r="Q47" s="74">
        <f t="shared" si="19"/>
        <v>105.16803584764749</v>
      </c>
      <c r="R47" s="72">
        <f t="shared" si="19"/>
        <v>108.00834884868398</v>
      </c>
      <c r="S47" s="71">
        <f t="shared" si="19"/>
        <v>117.40791580873942</v>
      </c>
      <c r="T47" s="73">
        <f t="shared" si="19"/>
        <v>119.85786193063468</v>
      </c>
      <c r="U47" s="74">
        <f t="shared" si="19"/>
        <v>108.59714463066419</v>
      </c>
      <c r="V47" s="72">
        <f t="shared" si="19"/>
        <v>74.256280367908715</v>
      </c>
      <c r="W47" s="71">
        <f t="shared" si="19"/>
        <v>100.10735359041342</v>
      </c>
      <c r="X47" s="73">
        <f t="shared" si="19"/>
        <v>88.34940468919531</v>
      </c>
      <c r="Y47" s="71">
        <f t="shared" si="19"/>
        <v>110.56234574088467</v>
      </c>
      <c r="Z47" s="73">
        <f t="shared" si="19"/>
        <v>107.87373022814518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104.84780157835401</v>
      </c>
      <c r="F48" s="66">
        <f t="shared" si="19"/>
        <v>102.5153198841531</v>
      </c>
      <c r="G48" s="63">
        <f t="shared" si="19"/>
        <v>102.4927369635793</v>
      </c>
      <c r="H48" s="64">
        <f t="shared" si="19"/>
        <v>103.84431444553567</v>
      </c>
      <c r="I48" s="65">
        <f t="shared" si="19"/>
        <v>107.68789443488238</v>
      </c>
      <c r="J48" s="66">
        <f t="shared" si="19"/>
        <v>114.7644200008032</v>
      </c>
      <c r="K48" s="63">
        <f t="shared" si="19"/>
        <v>100.30185424752047</v>
      </c>
      <c r="L48" s="64">
        <f t="shared" si="19"/>
        <v>101.23984359139966</v>
      </c>
      <c r="M48" s="65">
        <f t="shared" si="19"/>
        <v>106.78019516626725</v>
      </c>
      <c r="N48" s="66">
        <f t="shared" si="19"/>
        <v>121.89757237370628</v>
      </c>
      <c r="O48" s="63">
        <f t="shared" si="19"/>
        <v>114.22087745839637</v>
      </c>
      <c r="P48" s="64">
        <f t="shared" si="19"/>
        <v>112.0221316568629</v>
      </c>
      <c r="Q48" s="65">
        <f t="shared" si="19"/>
        <v>110.71117011189075</v>
      </c>
      <c r="R48" s="66">
        <f t="shared" si="19"/>
        <v>109.31972269622641</v>
      </c>
      <c r="S48" s="63">
        <f t="shared" si="19"/>
        <v>115.53795042167134</v>
      </c>
      <c r="T48" s="64">
        <f t="shared" si="19"/>
        <v>122.54396745091994</v>
      </c>
      <c r="U48" s="65">
        <f t="shared" si="19"/>
        <v>100.49423393739703</v>
      </c>
      <c r="V48" s="66">
        <f t="shared" si="19"/>
        <v>100.46401764365484</v>
      </c>
      <c r="W48" s="63">
        <f t="shared" si="19"/>
        <v>101.8182467304641</v>
      </c>
      <c r="X48" s="64">
        <f t="shared" si="19"/>
        <v>99.204201597723568</v>
      </c>
      <c r="Y48" s="63">
        <f t="shared" si="19"/>
        <v>111.65122525448498</v>
      </c>
      <c r="Z48" s="64">
        <f t="shared" si="19"/>
        <v>112.53048469997368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102.03239882838184</v>
      </c>
      <c r="F49" s="70">
        <f t="shared" si="19"/>
        <v>100.57148803928322</v>
      </c>
      <c r="G49" s="67">
        <f t="shared" si="19"/>
        <v>94.888059328722278</v>
      </c>
      <c r="H49" s="68">
        <f t="shared" si="19"/>
        <v>95.330035921685507</v>
      </c>
      <c r="I49" s="69">
        <f t="shared" si="19"/>
        <v>98.369394794606464</v>
      </c>
      <c r="J49" s="70">
        <f t="shared" si="19"/>
        <v>99.544910621643623</v>
      </c>
      <c r="K49" s="67">
        <f t="shared" si="19"/>
        <v>99.19980601357905</v>
      </c>
      <c r="L49" s="68">
        <f t="shared" si="19"/>
        <v>99.670588411123688</v>
      </c>
      <c r="M49" s="69">
        <f t="shared" si="19"/>
        <v>91.364233625809419</v>
      </c>
      <c r="N49" s="70">
        <f t="shared" si="19"/>
        <v>90.351168560710221</v>
      </c>
      <c r="O49" s="67">
        <f t="shared" si="19"/>
        <v>98.064516129032256</v>
      </c>
      <c r="P49" s="68">
        <f t="shared" si="19"/>
        <v>98.429362382247987</v>
      </c>
      <c r="Q49" s="69">
        <f t="shared" si="19"/>
        <v>98.239615016685008</v>
      </c>
      <c r="R49" s="70">
        <f t="shared" si="19"/>
        <v>99.367874104589205</v>
      </c>
      <c r="S49" s="67">
        <f t="shared" si="19"/>
        <v>104.81690892766142</v>
      </c>
      <c r="T49" s="68">
        <f t="shared" si="19"/>
        <v>103.00456378896439</v>
      </c>
      <c r="U49" s="69">
        <f t="shared" si="19"/>
        <v>108.52882514958686</v>
      </c>
      <c r="V49" s="70">
        <f t="shared" si="19"/>
        <v>111.37188154578617</v>
      </c>
      <c r="W49" s="67">
        <f t="shared" si="19"/>
        <v>92.915979277378511</v>
      </c>
      <c r="X49" s="68">
        <f t="shared" si="19"/>
        <v>92.190243785326231</v>
      </c>
      <c r="Y49" s="67">
        <f t="shared" si="19"/>
        <v>99.263656933747541</v>
      </c>
      <c r="Z49" s="68">
        <f t="shared" si="19"/>
        <v>99.421545330806083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2265-68FB-4112-99C3-604D1F0B7C85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88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820</v>
      </c>
      <c r="F5" s="14">
        <v>64842</v>
      </c>
      <c r="G5" s="15">
        <v>30</v>
      </c>
      <c r="H5" s="16">
        <v>5440</v>
      </c>
      <c r="I5" s="13">
        <v>982</v>
      </c>
      <c r="J5" s="14">
        <v>930312</v>
      </c>
      <c r="K5" s="17">
        <v>2327</v>
      </c>
      <c r="L5" s="18">
        <v>5564374</v>
      </c>
      <c r="M5" s="13">
        <v>818</v>
      </c>
      <c r="N5" s="75">
        <v>246529</v>
      </c>
      <c r="O5" s="19">
        <v>816</v>
      </c>
      <c r="P5" s="18">
        <v>99311</v>
      </c>
      <c r="Q5" s="13">
        <v>12716</v>
      </c>
      <c r="R5" s="14">
        <v>2036094</v>
      </c>
      <c r="S5" s="19">
        <v>18560</v>
      </c>
      <c r="T5" s="18">
        <v>5422705</v>
      </c>
      <c r="U5" s="13">
        <v>3025</v>
      </c>
      <c r="V5" s="14">
        <v>1423823</v>
      </c>
      <c r="W5" s="13">
        <v>919</v>
      </c>
      <c r="X5" s="18">
        <v>186850</v>
      </c>
      <c r="Y5" s="20">
        <f t="shared" ref="Y5:Z19" si="0">+W5+U5+S5+Q5+O5+M5+K5+I5+G5+E5</f>
        <v>41013</v>
      </c>
      <c r="Z5" s="21">
        <f t="shared" si="0"/>
        <v>15980280</v>
      </c>
    </row>
    <row r="6" spans="1:26" ht="18.95" customHeight="1" x14ac:dyDescent="0.15">
      <c r="A6" s="7"/>
      <c r="B6" s="22"/>
      <c r="C6" s="83"/>
      <c r="D6" s="81" t="s">
        <v>22</v>
      </c>
      <c r="E6" s="23">
        <v>757</v>
      </c>
      <c r="F6" s="24">
        <v>61451</v>
      </c>
      <c r="G6" s="25">
        <v>30</v>
      </c>
      <c r="H6" s="26">
        <v>5440</v>
      </c>
      <c r="I6" s="27">
        <v>1264</v>
      </c>
      <c r="J6" s="21">
        <v>1117888</v>
      </c>
      <c r="K6" s="25">
        <v>2265</v>
      </c>
      <c r="L6" s="26">
        <v>5390741</v>
      </c>
      <c r="M6" s="27">
        <v>784</v>
      </c>
      <c r="N6" s="76">
        <v>218438</v>
      </c>
      <c r="O6" s="25">
        <v>877</v>
      </c>
      <c r="P6" s="26">
        <v>102704</v>
      </c>
      <c r="Q6" s="27">
        <v>11937</v>
      </c>
      <c r="R6" s="21">
        <v>1920197</v>
      </c>
      <c r="S6" s="25">
        <v>17848</v>
      </c>
      <c r="T6" s="26">
        <v>5274672</v>
      </c>
      <c r="U6" s="27">
        <v>2802</v>
      </c>
      <c r="V6" s="21">
        <v>781011</v>
      </c>
      <c r="W6" s="27">
        <v>722</v>
      </c>
      <c r="X6" s="26">
        <v>149899</v>
      </c>
      <c r="Y6" s="20">
        <f t="shared" si="0"/>
        <v>39286</v>
      </c>
      <c r="Z6" s="21">
        <f t="shared" si="0"/>
        <v>15022441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1549.9</v>
      </c>
      <c r="F7" s="36">
        <v>274783</v>
      </c>
      <c r="G7" s="29">
        <v>151</v>
      </c>
      <c r="H7" s="30">
        <v>74178</v>
      </c>
      <c r="I7" s="31">
        <v>1741</v>
      </c>
      <c r="J7" s="32">
        <v>2225762</v>
      </c>
      <c r="K7" s="77">
        <v>3985</v>
      </c>
      <c r="L7" s="30">
        <v>7928540</v>
      </c>
      <c r="M7" s="23">
        <v>1314.3</v>
      </c>
      <c r="N7" s="24">
        <v>259352.25</v>
      </c>
      <c r="O7" s="33">
        <v>2906</v>
      </c>
      <c r="P7" s="34">
        <v>711884</v>
      </c>
      <c r="Q7" s="23">
        <v>31176.400000000001</v>
      </c>
      <c r="R7" s="24">
        <v>4904922</v>
      </c>
      <c r="S7" s="33">
        <v>28835.200000000001</v>
      </c>
      <c r="T7" s="34">
        <v>2505521</v>
      </c>
      <c r="U7" s="23">
        <v>3765.5</v>
      </c>
      <c r="V7" s="24">
        <v>2067294.5</v>
      </c>
      <c r="W7" s="23">
        <v>1615.1999999999998</v>
      </c>
      <c r="X7" s="34">
        <v>404228</v>
      </c>
      <c r="Y7" s="31">
        <f t="shared" si="0"/>
        <v>77039.5</v>
      </c>
      <c r="Z7" s="24">
        <f t="shared" si="0"/>
        <v>21356464.75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172.20500000000001</v>
      </c>
      <c r="H8" s="16">
        <v>105400</v>
      </c>
      <c r="I8" s="13">
        <v>266</v>
      </c>
      <c r="J8" s="14">
        <v>161713</v>
      </c>
      <c r="K8" s="17">
        <v>0</v>
      </c>
      <c r="L8" s="18">
        <v>0</v>
      </c>
      <c r="M8" s="13">
        <v>4794</v>
      </c>
      <c r="N8" s="75">
        <v>936866.7</v>
      </c>
      <c r="O8" s="19">
        <v>28</v>
      </c>
      <c r="P8" s="18">
        <v>3524.4</v>
      </c>
      <c r="Q8" s="13">
        <v>6695</v>
      </c>
      <c r="R8" s="14">
        <v>1462566.9</v>
      </c>
      <c r="S8" s="19">
        <v>24883</v>
      </c>
      <c r="T8" s="18">
        <v>3367468.4</v>
      </c>
      <c r="U8" s="13">
        <v>26</v>
      </c>
      <c r="V8" s="14">
        <v>2060.3255813953488</v>
      </c>
      <c r="W8" s="13">
        <v>43</v>
      </c>
      <c r="X8" s="18">
        <v>1400</v>
      </c>
      <c r="Y8" s="13">
        <f t="shared" si="0"/>
        <v>37037.205000000002</v>
      </c>
      <c r="Z8" s="14">
        <f t="shared" si="0"/>
        <v>6059999.7255813954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181.51500000000001</v>
      </c>
      <c r="H9" s="26">
        <v>109200</v>
      </c>
      <c r="I9" s="27">
        <v>292</v>
      </c>
      <c r="J9" s="21">
        <v>143902.90909090909</v>
      </c>
      <c r="K9" s="25">
        <v>0</v>
      </c>
      <c r="L9" s="26">
        <v>0</v>
      </c>
      <c r="M9" s="27">
        <v>4136.3</v>
      </c>
      <c r="N9" s="76">
        <v>704545.9</v>
      </c>
      <c r="O9" s="25">
        <v>52</v>
      </c>
      <c r="P9" s="26">
        <v>6635.7</v>
      </c>
      <c r="Q9" s="27">
        <v>6776</v>
      </c>
      <c r="R9" s="21">
        <v>1525769.6</v>
      </c>
      <c r="S9" s="25">
        <v>24912</v>
      </c>
      <c r="T9" s="26">
        <v>3237116</v>
      </c>
      <c r="U9" s="27">
        <v>28</v>
      </c>
      <c r="V9" s="21">
        <v>2382.7441860465115</v>
      </c>
      <c r="W9" s="27">
        <v>43</v>
      </c>
      <c r="X9" s="26">
        <v>1400</v>
      </c>
      <c r="Y9" s="20">
        <f t="shared" si="0"/>
        <v>36550.815000000002</v>
      </c>
      <c r="Z9" s="21">
        <f t="shared" si="0"/>
        <v>5749952.8532769568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168.46499999999997</v>
      </c>
      <c r="H10" s="30">
        <v>100200</v>
      </c>
      <c r="I10" s="37">
        <v>1006</v>
      </c>
      <c r="J10" s="38">
        <v>501706.15454545448</v>
      </c>
      <c r="K10" s="77">
        <v>0</v>
      </c>
      <c r="L10" s="30">
        <v>0</v>
      </c>
      <c r="M10" s="35">
        <v>8924.5499999999993</v>
      </c>
      <c r="N10" s="36">
        <v>2017865.9029999999</v>
      </c>
      <c r="O10" s="29">
        <v>38</v>
      </c>
      <c r="P10" s="30">
        <v>4730.3999999999987</v>
      </c>
      <c r="Q10" s="35">
        <v>12520</v>
      </c>
      <c r="R10" s="36">
        <v>1635866.3756000004</v>
      </c>
      <c r="S10" s="29">
        <v>4021</v>
      </c>
      <c r="T10" s="30">
        <v>902969.39999999991</v>
      </c>
      <c r="U10" s="35">
        <v>761</v>
      </c>
      <c r="V10" s="36">
        <v>63870.260465116284</v>
      </c>
      <c r="W10" s="35">
        <v>65</v>
      </c>
      <c r="X10" s="30">
        <v>1100</v>
      </c>
      <c r="Y10" s="37">
        <f t="shared" si="0"/>
        <v>27627.014999999999</v>
      </c>
      <c r="Z10" s="36">
        <f t="shared" si="0"/>
        <v>5245640.0936105698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</v>
      </c>
      <c r="J11" s="14">
        <v>2702.6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2167</v>
      </c>
      <c r="R11" s="14">
        <v>531310.4</v>
      </c>
      <c r="S11" s="19">
        <v>0</v>
      </c>
      <c r="T11" s="18">
        <v>0</v>
      </c>
      <c r="U11" s="13">
        <v>171</v>
      </c>
      <c r="V11" s="14">
        <v>23991</v>
      </c>
      <c r="W11" s="13">
        <v>0</v>
      </c>
      <c r="X11" s="18">
        <v>0</v>
      </c>
      <c r="Y11" s="13">
        <f>+W11+U11+S11+Q11+O11+M11+K11+I11+G11+E11</f>
        <v>2430</v>
      </c>
      <c r="Z11" s="14">
        <f t="shared" si="0"/>
        <v>648004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2132</v>
      </c>
      <c r="R12" s="21">
        <v>542344.4</v>
      </c>
      <c r="S12" s="25">
        <v>0</v>
      </c>
      <c r="T12" s="26">
        <v>0</v>
      </c>
      <c r="U12" s="27">
        <v>204</v>
      </c>
      <c r="V12" s="21">
        <v>29549</v>
      </c>
      <c r="W12" s="27">
        <v>0</v>
      </c>
      <c r="X12" s="26">
        <v>0</v>
      </c>
      <c r="Y12" s="20">
        <f t="shared" ref="Y12:Y19" si="1">+W12+U12+S12+Q12+O12+M12+K12+I12+G12+E12</f>
        <v>2427</v>
      </c>
      <c r="Z12" s="21">
        <f t="shared" si="0"/>
        <v>663244.70000000007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6838.5</v>
      </c>
      <c r="R13" s="36">
        <v>1877876.5</v>
      </c>
      <c r="S13" s="29">
        <v>2</v>
      </c>
      <c r="T13" s="30">
        <v>1835</v>
      </c>
      <c r="U13" s="35">
        <v>696</v>
      </c>
      <c r="V13" s="36">
        <v>143182</v>
      </c>
      <c r="W13" s="35">
        <v>15</v>
      </c>
      <c r="X13" s="30">
        <v>33722</v>
      </c>
      <c r="Y13" s="37">
        <f t="shared" si="1"/>
        <v>7782.5</v>
      </c>
      <c r="Z13" s="36">
        <f t="shared" si="0"/>
        <v>2284028.5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734</v>
      </c>
      <c r="N15" s="76">
        <v>56048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734</v>
      </c>
      <c r="Z15" s="24">
        <f t="shared" si="0"/>
        <v>56048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3242</v>
      </c>
      <c r="N16" s="36">
        <v>513939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3242</v>
      </c>
      <c r="Z16" s="36">
        <f t="shared" si="0"/>
        <v>513939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753</v>
      </c>
      <c r="H17" s="18">
        <v>255007</v>
      </c>
      <c r="I17" s="13">
        <v>194</v>
      </c>
      <c r="J17" s="14">
        <v>124514</v>
      </c>
      <c r="K17" s="19">
        <v>97</v>
      </c>
      <c r="L17" s="18">
        <v>74160</v>
      </c>
      <c r="M17" s="13">
        <v>469</v>
      </c>
      <c r="N17" s="75">
        <v>258646</v>
      </c>
      <c r="O17" s="19">
        <v>2826</v>
      </c>
      <c r="P17" s="18">
        <v>1138197.3</v>
      </c>
      <c r="Q17" s="13">
        <v>5202</v>
      </c>
      <c r="R17" s="14">
        <v>1336756.7</v>
      </c>
      <c r="S17" s="19">
        <v>267</v>
      </c>
      <c r="T17" s="18">
        <v>62965</v>
      </c>
      <c r="U17" s="13">
        <v>0</v>
      </c>
      <c r="V17" s="14">
        <v>0</v>
      </c>
      <c r="W17" s="13">
        <v>2485.4859999999999</v>
      </c>
      <c r="X17" s="18">
        <v>368434</v>
      </c>
      <c r="Y17" s="41">
        <f t="shared" si="1"/>
        <v>12293.486000000001</v>
      </c>
      <c r="Z17" s="42">
        <f t="shared" si="0"/>
        <v>3618680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827</v>
      </c>
      <c r="H18" s="26">
        <v>278740</v>
      </c>
      <c r="I18" s="27">
        <v>186</v>
      </c>
      <c r="J18" s="21">
        <v>101177</v>
      </c>
      <c r="K18" s="25">
        <v>54</v>
      </c>
      <c r="L18" s="26">
        <v>37605</v>
      </c>
      <c r="M18" s="27">
        <v>715</v>
      </c>
      <c r="N18" s="21">
        <v>372863</v>
      </c>
      <c r="O18" s="25">
        <v>3037</v>
      </c>
      <c r="P18" s="26">
        <v>1236551.3999999999</v>
      </c>
      <c r="Q18" s="27">
        <v>5520</v>
      </c>
      <c r="R18" s="21">
        <v>1376679.1</v>
      </c>
      <c r="S18" s="25">
        <v>283</v>
      </c>
      <c r="T18" s="26">
        <v>63078</v>
      </c>
      <c r="U18" s="27">
        <v>1</v>
      </c>
      <c r="V18" s="21">
        <v>220</v>
      </c>
      <c r="W18" s="27">
        <v>3128.366</v>
      </c>
      <c r="X18" s="26">
        <v>436287</v>
      </c>
      <c r="Y18" s="23">
        <f t="shared" si="1"/>
        <v>13751.366</v>
      </c>
      <c r="Z18" s="24">
        <f t="shared" si="0"/>
        <v>3903200.5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987</v>
      </c>
      <c r="H19" s="34">
        <v>320456</v>
      </c>
      <c r="I19" s="23">
        <v>425</v>
      </c>
      <c r="J19" s="24">
        <v>260747</v>
      </c>
      <c r="K19" s="78">
        <v>139</v>
      </c>
      <c r="L19" s="34">
        <v>100625</v>
      </c>
      <c r="M19" s="23">
        <v>1138.1559999999999</v>
      </c>
      <c r="N19" s="24">
        <v>393978</v>
      </c>
      <c r="O19" s="33">
        <v>1706</v>
      </c>
      <c r="P19" s="34">
        <v>696652.4</v>
      </c>
      <c r="Q19" s="23">
        <v>7691</v>
      </c>
      <c r="R19" s="24">
        <v>2414303.7620000001</v>
      </c>
      <c r="S19" s="33">
        <v>109</v>
      </c>
      <c r="T19" s="34">
        <v>24496</v>
      </c>
      <c r="U19" s="23">
        <v>42</v>
      </c>
      <c r="V19" s="24">
        <v>9240</v>
      </c>
      <c r="W19" s="23">
        <v>5546.0267000000003</v>
      </c>
      <c r="X19" s="34">
        <v>727222</v>
      </c>
      <c r="Y19" s="35">
        <f t="shared" si="1"/>
        <v>17783.182700000001</v>
      </c>
      <c r="Z19" s="36">
        <f t="shared" si="0"/>
        <v>4947720.1620000005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950</v>
      </c>
      <c r="F20" s="14">
        <f t="shared" ref="F20:X22" si="2">F5+F8+F11+F14+F17</f>
        <v>83842</v>
      </c>
      <c r="G20" s="19">
        <f>G5+G8+G11+G14+G17</f>
        <v>1030.2049999999999</v>
      </c>
      <c r="H20" s="18">
        <f t="shared" si="2"/>
        <v>440847</v>
      </c>
      <c r="I20" s="13">
        <f t="shared" si="2"/>
        <v>1444</v>
      </c>
      <c r="J20" s="14">
        <f t="shared" si="2"/>
        <v>1219241.6000000001</v>
      </c>
      <c r="K20" s="19">
        <f t="shared" si="2"/>
        <v>2424</v>
      </c>
      <c r="L20" s="18">
        <f t="shared" si="2"/>
        <v>5638534</v>
      </c>
      <c r="M20" s="13">
        <f t="shared" si="2"/>
        <v>6096</v>
      </c>
      <c r="N20" s="14">
        <f t="shared" si="2"/>
        <v>1457041.7</v>
      </c>
      <c r="O20" s="19">
        <f t="shared" si="2"/>
        <v>3670</v>
      </c>
      <c r="P20" s="18">
        <f t="shared" si="2"/>
        <v>1241032.7</v>
      </c>
      <c r="Q20" s="13">
        <f t="shared" si="2"/>
        <v>26780</v>
      </c>
      <c r="R20" s="14">
        <f t="shared" si="2"/>
        <v>5366728</v>
      </c>
      <c r="S20" s="19">
        <f t="shared" si="2"/>
        <v>43710</v>
      </c>
      <c r="T20" s="18">
        <f t="shared" si="2"/>
        <v>8853138.4000000004</v>
      </c>
      <c r="U20" s="13">
        <f t="shared" si="2"/>
        <v>3222</v>
      </c>
      <c r="V20" s="14">
        <f t="shared" si="2"/>
        <v>1449874.3255813953</v>
      </c>
      <c r="W20" s="13">
        <f t="shared" si="2"/>
        <v>3447.4859999999999</v>
      </c>
      <c r="X20" s="18">
        <f t="shared" si="2"/>
        <v>556684</v>
      </c>
      <c r="Y20" s="31">
        <f t="shared" ref="Y20:Z22" si="3">+Y17+Y14+Y11+Y8+Y5</f>
        <v>92773.691000000006</v>
      </c>
      <c r="Z20" s="32">
        <f t="shared" si="3"/>
        <v>26306963.725581396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887</v>
      </c>
      <c r="F21" s="21">
        <f t="shared" si="4"/>
        <v>80451</v>
      </c>
      <c r="G21" s="25">
        <f t="shared" si="4"/>
        <v>1113.5149999999999</v>
      </c>
      <c r="H21" s="26">
        <f t="shared" si="4"/>
        <v>468380</v>
      </c>
      <c r="I21" s="27">
        <f t="shared" si="4"/>
        <v>1743</v>
      </c>
      <c r="J21" s="21">
        <f t="shared" si="4"/>
        <v>1364319.2090909092</v>
      </c>
      <c r="K21" s="25">
        <f t="shared" si="4"/>
        <v>2319</v>
      </c>
      <c r="L21" s="26">
        <f t="shared" si="4"/>
        <v>5428346</v>
      </c>
      <c r="M21" s="27">
        <f t="shared" si="4"/>
        <v>6384.3</v>
      </c>
      <c r="N21" s="21">
        <f t="shared" si="4"/>
        <v>1366894.9</v>
      </c>
      <c r="O21" s="25">
        <f t="shared" si="4"/>
        <v>3966</v>
      </c>
      <c r="P21" s="26">
        <f t="shared" si="4"/>
        <v>1345891.0999999999</v>
      </c>
      <c r="Q21" s="27">
        <f t="shared" si="4"/>
        <v>26365</v>
      </c>
      <c r="R21" s="21">
        <f t="shared" si="4"/>
        <v>5364990.0999999996</v>
      </c>
      <c r="S21" s="25">
        <f t="shared" si="4"/>
        <v>43043</v>
      </c>
      <c r="T21" s="26">
        <f t="shared" si="4"/>
        <v>8574866</v>
      </c>
      <c r="U21" s="27">
        <f t="shared" si="2"/>
        <v>3035</v>
      </c>
      <c r="V21" s="21">
        <f t="shared" si="2"/>
        <v>813162.74418604653</v>
      </c>
      <c r="W21" s="27">
        <f t="shared" si="2"/>
        <v>3893.366</v>
      </c>
      <c r="X21" s="26">
        <f t="shared" si="2"/>
        <v>587586</v>
      </c>
      <c r="Y21" s="23">
        <f t="shared" si="3"/>
        <v>92749.181000000011</v>
      </c>
      <c r="Z21" s="24">
        <f t="shared" si="3"/>
        <v>25394887.053276956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1672.9</v>
      </c>
      <c r="F22" s="24">
        <f t="shared" si="2"/>
        <v>292114.59999999998</v>
      </c>
      <c r="G22" s="33">
        <f t="shared" si="2"/>
        <v>1501.4649999999999</v>
      </c>
      <c r="H22" s="34">
        <f t="shared" si="2"/>
        <v>689834</v>
      </c>
      <c r="I22" s="23">
        <f t="shared" si="2"/>
        <v>3189</v>
      </c>
      <c r="J22" s="24">
        <f t="shared" si="2"/>
        <v>3001628.1545454543</v>
      </c>
      <c r="K22" s="33">
        <f t="shared" si="2"/>
        <v>4124</v>
      </c>
      <c r="L22" s="34">
        <f t="shared" si="2"/>
        <v>8029165</v>
      </c>
      <c r="M22" s="23">
        <f t="shared" si="2"/>
        <v>14638.005999999998</v>
      </c>
      <c r="N22" s="24">
        <f t="shared" si="2"/>
        <v>3204135.1529999999</v>
      </c>
      <c r="O22" s="33">
        <f t="shared" si="2"/>
        <v>4650</v>
      </c>
      <c r="P22" s="34">
        <f t="shared" si="2"/>
        <v>1413266.8</v>
      </c>
      <c r="Q22" s="23">
        <f t="shared" si="2"/>
        <v>58225.9</v>
      </c>
      <c r="R22" s="24">
        <f t="shared" si="2"/>
        <v>10832968.637600001</v>
      </c>
      <c r="S22" s="33">
        <f t="shared" si="2"/>
        <v>32967.199999999997</v>
      </c>
      <c r="T22" s="34">
        <f t="shared" si="2"/>
        <v>3434821.4</v>
      </c>
      <c r="U22" s="23">
        <f t="shared" si="2"/>
        <v>5264.5</v>
      </c>
      <c r="V22" s="24">
        <f t="shared" si="2"/>
        <v>2283586.7604651162</v>
      </c>
      <c r="W22" s="23">
        <f t="shared" si="2"/>
        <v>7241.2267000000002</v>
      </c>
      <c r="X22" s="34">
        <f t="shared" si="2"/>
        <v>1166272</v>
      </c>
      <c r="Y22" s="23">
        <f t="shared" si="3"/>
        <v>133474.19770000002</v>
      </c>
      <c r="Z22" s="24">
        <f t="shared" si="3"/>
        <v>34347792.50561057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55.958328256366521</v>
      </c>
      <c r="F23" s="178"/>
      <c r="G23" s="177">
        <f>(G20+G21)/(G22+G41)*100</f>
        <v>69.460573383793871</v>
      </c>
      <c r="H23" s="178"/>
      <c r="I23" s="177">
        <f>(I20+I21)/(I22+I41)*100</f>
        <v>47.731016923768159</v>
      </c>
      <c r="J23" s="178"/>
      <c r="K23" s="177">
        <f>(K20+K21)/(K22+K41)*100</f>
        <v>58.246346555323591</v>
      </c>
      <c r="L23" s="178"/>
      <c r="M23" s="177">
        <f>(M20+M21)/(M22+M41)*100</f>
        <v>42.214072155644956</v>
      </c>
      <c r="N23" s="178"/>
      <c r="O23" s="177">
        <f>(O20+O21)/(O22+O41)*100</f>
        <v>79.574822842851191</v>
      </c>
      <c r="P23" s="178"/>
      <c r="Q23" s="177">
        <f>(Q20+Q21)/(Q22+Q41)*100</f>
        <v>45.800125477434747</v>
      </c>
      <c r="R23" s="178"/>
      <c r="S23" s="177">
        <f>(S20+S21)/(S22+S41)*100</f>
        <v>132.91934411360037</v>
      </c>
      <c r="T23" s="178"/>
      <c r="U23" s="177">
        <f>(U20+U21)/(U22+U41)*100</f>
        <v>60.500870237865016</v>
      </c>
      <c r="V23" s="178"/>
      <c r="W23" s="177">
        <f>(W20+W21)/(W22+W41)*100</f>
        <v>49.173955345879399</v>
      </c>
      <c r="X23" s="178"/>
      <c r="Y23" s="177">
        <f>(Y20+Y21)/(Y22+Y41)*100</f>
        <v>69.504035475125761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174615.69729212741</v>
      </c>
      <c r="F24" s="180"/>
      <c r="G24" s="181">
        <f>H22/G22*1000</f>
        <v>459440.61300130212</v>
      </c>
      <c r="H24" s="182"/>
      <c r="I24" s="183">
        <f>J22/I22*1000</f>
        <v>941244.32566492772</v>
      </c>
      <c r="J24" s="184"/>
      <c r="K24" s="181">
        <f>L22/K22*1000</f>
        <v>1946936.2269641126</v>
      </c>
      <c r="L24" s="182"/>
      <c r="M24" s="183">
        <f>N22/M22*1000</f>
        <v>218891.50428002287</v>
      </c>
      <c r="N24" s="184"/>
      <c r="O24" s="181">
        <f>P22/O22*1000</f>
        <v>303928.34408602153</v>
      </c>
      <c r="P24" s="182"/>
      <c r="Q24" s="183">
        <f>R22/Q22*1000</f>
        <v>186050.6859936901</v>
      </c>
      <c r="R24" s="184"/>
      <c r="S24" s="181">
        <f>T22/S22*1000</f>
        <v>104189.05457545682</v>
      </c>
      <c r="T24" s="182"/>
      <c r="U24" s="183">
        <f>V22/U22*1000</f>
        <v>433770.87291577854</v>
      </c>
      <c r="V24" s="184"/>
      <c r="W24" s="181">
        <f>X22/W22*1000</f>
        <v>161060.00382504251</v>
      </c>
      <c r="X24" s="182"/>
      <c r="Y24" s="183">
        <f>Z22/Y22*1000</f>
        <v>257336.57214266641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1.2533508564404727</v>
      </c>
      <c r="F25" s="49"/>
      <c r="G25" s="50">
        <f>G22/Y22*100</f>
        <v>1.1249103016709872</v>
      </c>
      <c r="H25" s="51"/>
      <c r="I25" s="48">
        <f>I22/Y22*100</f>
        <v>2.3892258241309507</v>
      </c>
      <c r="J25" s="49"/>
      <c r="K25" s="50">
        <f>K22/Y22*100</f>
        <v>3.0897357474807277</v>
      </c>
      <c r="L25" s="51"/>
      <c r="M25" s="48">
        <f>M22/Y22*100</f>
        <v>10.966918140164251</v>
      </c>
      <c r="N25" s="49"/>
      <c r="O25" s="50">
        <f>O22/Y22*100</f>
        <v>3.4838194048946129</v>
      </c>
      <c r="P25" s="51"/>
      <c r="Q25" s="48">
        <f>Q22/Y22*100</f>
        <v>43.623337696226507</v>
      </c>
      <c r="R25" s="49"/>
      <c r="S25" s="50">
        <f>S22/Y22*100</f>
        <v>24.69930560968638</v>
      </c>
      <c r="T25" s="51"/>
      <c r="U25" s="48">
        <f>U22/Y22*100</f>
        <v>3.9442080122726217</v>
      </c>
      <c r="V25" s="49"/>
      <c r="W25" s="50">
        <f>W22/Y22*100</f>
        <v>5.4251884070324694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31">
        <f>+'(令和5年6月)'!E20</f>
        <v>1270</v>
      </c>
      <c r="F27" s="128">
        <f>+'(令和5年6月)'!F20</f>
        <v>137538</v>
      </c>
      <c r="G27" s="129">
        <f>+'(令和5年6月)'!G20</f>
        <v>1241.8989999999999</v>
      </c>
      <c r="H27" s="130">
        <f>+'(令和5年6月)'!H20</f>
        <v>484842</v>
      </c>
      <c r="I27" s="131">
        <f>+'(令和5年6月)'!I20</f>
        <v>1386</v>
      </c>
      <c r="J27" s="128">
        <f>+'(令和5年6月)'!J20</f>
        <v>924383.6268656716</v>
      </c>
      <c r="K27" s="129">
        <f>+'(令和5年6月)'!K20</f>
        <v>2143</v>
      </c>
      <c r="L27" s="130">
        <f>+'(令和5年6月)'!L20</f>
        <v>4125173</v>
      </c>
      <c r="M27" s="131">
        <f>+'(令和5年6月)'!M20</f>
        <v>6068.1279999999997</v>
      </c>
      <c r="N27" s="128">
        <f>+'(令和5年6月)'!N20</f>
        <v>1434234</v>
      </c>
      <c r="O27" s="129">
        <f>+'(令和5年6月)'!O20</f>
        <v>3950</v>
      </c>
      <c r="P27" s="130">
        <f>+'(令和5年6月)'!P20</f>
        <v>1289985</v>
      </c>
      <c r="Q27" s="131">
        <f>+'(令和5年6月)'!Q20</f>
        <v>28720</v>
      </c>
      <c r="R27" s="128">
        <f>+'(令和5年6月)'!R20</f>
        <v>5204780</v>
      </c>
      <c r="S27" s="129">
        <f>+'(令和5年6月)'!S20</f>
        <v>52678</v>
      </c>
      <c r="T27" s="130">
        <f>+'(令和5年6月)'!T20</f>
        <v>10093046</v>
      </c>
      <c r="U27" s="131">
        <f>+'(令和5年6月)'!U20</f>
        <v>4497</v>
      </c>
      <c r="V27" s="128">
        <f>+'(令和5年6月)'!V20</f>
        <v>1194596.9090909092</v>
      </c>
      <c r="W27" s="131">
        <f>+'(令和5年6月)'!W20</f>
        <v>6575.3059999999996</v>
      </c>
      <c r="X27" s="130">
        <f>+'(令和5年6月)'!X20</f>
        <v>1300583</v>
      </c>
      <c r="Y27" s="131">
        <f>+'(令和5年6月)'!Y20</f>
        <v>108529.333</v>
      </c>
      <c r="Z27" s="128">
        <f>+'(令和5年6月)'!Z20</f>
        <v>26189161.53595658</v>
      </c>
    </row>
    <row r="28" spans="1:28" ht="18.95" customHeight="1" x14ac:dyDescent="0.15">
      <c r="A28" s="22"/>
      <c r="B28" s="190"/>
      <c r="C28" s="7"/>
      <c r="D28" s="55" t="s">
        <v>22</v>
      </c>
      <c r="E28" s="154">
        <f>+'(令和5年6月)'!E21</f>
        <v>1204</v>
      </c>
      <c r="F28" s="135">
        <f>+'(令和5年6月)'!F21</f>
        <v>140993</v>
      </c>
      <c r="G28" s="136">
        <f>+'(令和5年6月)'!G21</f>
        <v>1138.3869999999999</v>
      </c>
      <c r="H28" s="137">
        <f>+'(令和5年6月)'!H21</f>
        <v>441814</v>
      </c>
      <c r="I28" s="134">
        <f>+'(令和5年6月)'!I21</f>
        <v>1786</v>
      </c>
      <c r="J28" s="135">
        <f>+'(令和5年6月)'!J21</f>
        <v>1205609.6268656717</v>
      </c>
      <c r="K28" s="136">
        <f>+'(令和5年6月)'!K21</f>
        <v>2751</v>
      </c>
      <c r="L28" s="137">
        <f>+'(令和5年6月)'!L21</f>
        <v>5140897</v>
      </c>
      <c r="M28" s="134">
        <f>+'(令和5年6月)'!M21</f>
        <v>7108.0959999999995</v>
      </c>
      <c r="N28" s="135">
        <f>+'(令和5年6月)'!N21</f>
        <v>1691347</v>
      </c>
      <c r="O28" s="136">
        <f>+'(令和5年6月)'!O21</f>
        <v>4049</v>
      </c>
      <c r="P28" s="137">
        <f>+'(令和5年6月)'!P21</f>
        <v>1330952</v>
      </c>
      <c r="Q28" s="134">
        <f>+'(令和5年6月)'!Q21</f>
        <v>29697</v>
      </c>
      <c r="R28" s="135">
        <f>+'(令和5年6月)'!R21</f>
        <v>5299896</v>
      </c>
      <c r="S28" s="136">
        <f>+'(令和5年6月)'!S21</f>
        <v>51987</v>
      </c>
      <c r="T28" s="137">
        <f>+'(令和5年6月)'!T21</f>
        <v>10088796</v>
      </c>
      <c r="U28" s="134">
        <f>+'(令和5年6月)'!U21</f>
        <v>4635</v>
      </c>
      <c r="V28" s="135">
        <f>+'(令和5年6月)'!V21</f>
        <v>1289353.9090909092</v>
      </c>
      <c r="W28" s="134">
        <f>+'(令和5年6月)'!W21</f>
        <v>6375.1260000000002</v>
      </c>
      <c r="X28" s="137">
        <f>+'(令和5年6月)'!X21</f>
        <v>1348947</v>
      </c>
      <c r="Y28" s="138">
        <f>+'(令和5年6月)'!Y21</f>
        <v>110730.609</v>
      </c>
      <c r="Z28" s="139">
        <f>+'(令和5年6月)'!Z21</f>
        <v>27978605.53595658</v>
      </c>
    </row>
    <row r="29" spans="1:28" ht="18.95" customHeight="1" thickBot="1" x14ac:dyDescent="0.2">
      <c r="A29" s="22"/>
      <c r="B29" s="190"/>
      <c r="C29" s="7"/>
      <c r="D29" s="55" t="s">
        <v>24</v>
      </c>
      <c r="E29" s="138">
        <f>+'(令和5年6月)'!E22</f>
        <v>1835.4080000000001</v>
      </c>
      <c r="F29" s="139">
        <f>+'(令和5年6月)'!F22</f>
        <v>338218</v>
      </c>
      <c r="G29" s="140">
        <f>+'(令和5年6月)'!G22</f>
        <v>1782.576</v>
      </c>
      <c r="H29" s="141">
        <f>+'(令和5年6月)'!H22</f>
        <v>778148</v>
      </c>
      <c r="I29" s="138">
        <f>+'(令和5年6月)'!I22</f>
        <v>3033</v>
      </c>
      <c r="J29" s="139">
        <f>+'(令和5年6月)'!J22</f>
        <v>2505364.2999999998</v>
      </c>
      <c r="K29" s="140">
        <f>+'(令和5年6月)'!K22</f>
        <v>7129.2999999999993</v>
      </c>
      <c r="L29" s="141">
        <f>+'(令和5年6月)'!L22</f>
        <v>3821428</v>
      </c>
      <c r="M29" s="138">
        <f>+'(令和5年6月)'!M22</f>
        <v>17083.912</v>
      </c>
      <c r="N29" s="139">
        <f>+'(令和5年6月)'!N22</f>
        <v>3469119.25</v>
      </c>
      <c r="O29" s="140">
        <f>+'(令和5年6月)'!O22</f>
        <v>4717</v>
      </c>
      <c r="P29" s="141">
        <f>+'(令和5年6月)'!P22</f>
        <v>1329558</v>
      </c>
      <c r="Q29" s="138">
        <f>+'(令和5年6月)'!Q22</f>
        <v>60363.5</v>
      </c>
      <c r="R29" s="139">
        <f>+'(令和5年6月)'!R22</f>
        <v>11083957.1</v>
      </c>
      <c r="S29" s="140">
        <f>+'(令和5年6月)'!S22</f>
        <v>34797</v>
      </c>
      <c r="T29" s="141">
        <f>+'(令和5年6月)'!T22</f>
        <v>3463404</v>
      </c>
      <c r="U29" s="138">
        <f>+'(令和5年6月)'!U22</f>
        <v>5403.2</v>
      </c>
      <c r="V29" s="139">
        <f>+'(令和5年6月)'!V22</f>
        <v>1626822.5</v>
      </c>
      <c r="W29" s="138">
        <f>+'(令和5年6月)'!W22</f>
        <v>8135.917199999999</v>
      </c>
      <c r="X29" s="141">
        <f>+'(令和5年6月)'!X22</f>
        <v>1923755.5</v>
      </c>
      <c r="Y29" s="138">
        <f>+'(令和5年6月)'!Y22</f>
        <v>144280.81319999998</v>
      </c>
      <c r="Z29" s="139">
        <f>+'(令和5年6月)'!Z22</f>
        <v>30339774.649999999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185">
        <f>+'(令和5年6月)'!E23</f>
        <v>68.630409984864684</v>
      </c>
      <c r="F30" s="186">
        <f>+'(令和5年1月)'!F23</f>
        <v>0</v>
      </c>
      <c r="G30" s="185">
        <f>+'(令和5年6月)'!G23</f>
        <v>68.761800764955339</v>
      </c>
      <c r="H30" s="186">
        <f>+'(令和5年1月)'!H23</f>
        <v>0</v>
      </c>
      <c r="I30" s="185">
        <f>+'(令和5年6月)'!I23</f>
        <v>49.056603773584904</v>
      </c>
      <c r="J30" s="186">
        <f>+'(令和5年1月)'!J23</f>
        <v>0</v>
      </c>
      <c r="K30" s="185">
        <f>+'(令和5年6月)'!K23</f>
        <v>32.919430131973684</v>
      </c>
      <c r="L30" s="186">
        <f>+'(令和5年1月)'!L23</f>
        <v>0</v>
      </c>
      <c r="M30" s="185">
        <f>+'(令和5年6月)'!M23</f>
        <v>37.42417019505227</v>
      </c>
      <c r="N30" s="186">
        <f>+'(令和5年1月)'!N23</f>
        <v>0</v>
      </c>
      <c r="O30" s="185">
        <f>+'(令和5年6月)'!O23</f>
        <v>83.908528270219236</v>
      </c>
      <c r="P30" s="186">
        <f>+'(令和5年1月)'!P23</f>
        <v>0</v>
      </c>
      <c r="Q30" s="185">
        <f>+'(令和5年6月)'!Q23</f>
        <v>47.999244067573784</v>
      </c>
      <c r="R30" s="186">
        <f>+'(令和5年1月)'!R23</f>
        <v>0</v>
      </c>
      <c r="S30" s="185">
        <f>+'(令和5年6月)'!S23</f>
        <v>151.90194911687445</v>
      </c>
      <c r="T30" s="186">
        <f>+'(令和5年1月)'!T23</f>
        <v>0</v>
      </c>
      <c r="U30" s="185">
        <f>+'(令和5年6月)'!U23</f>
        <v>83.439932750995951</v>
      </c>
      <c r="V30" s="186">
        <f>+'(令和5年1月)'!V23</f>
        <v>0</v>
      </c>
      <c r="W30" s="185">
        <f>+'(令和5年6月)'!W23</f>
        <v>80.579333512796296</v>
      </c>
      <c r="X30" s="186">
        <f>+'(令和5年1月)'!X23</f>
        <v>0</v>
      </c>
      <c r="Y30" s="185">
        <f>+'(令和5年6月)'!Y23</f>
        <v>75.408499567928374</v>
      </c>
      <c r="Z30" s="186">
        <f>+'(令和5年1月)'!Z23</f>
        <v>0</v>
      </c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-320</v>
      </c>
      <c r="F31" s="91">
        <f t="shared" ref="F31:Z33" si="5">F20-F27</f>
        <v>-53696</v>
      </c>
      <c r="G31" s="92">
        <f t="shared" si="5"/>
        <v>-211.69399999999996</v>
      </c>
      <c r="H31" s="93">
        <f t="shared" si="5"/>
        <v>-43995</v>
      </c>
      <c r="I31" s="90">
        <f t="shared" si="5"/>
        <v>58</v>
      </c>
      <c r="J31" s="91">
        <f t="shared" si="5"/>
        <v>294857.97313432849</v>
      </c>
      <c r="K31" s="92">
        <f t="shared" si="5"/>
        <v>281</v>
      </c>
      <c r="L31" s="93">
        <f t="shared" si="5"/>
        <v>1513361</v>
      </c>
      <c r="M31" s="90">
        <f t="shared" si="5"/>
        <v>27.872000000000298</v>
      </c>
      <c r="N31" s="91">
        <f t="shared" si="5"/>
        <v>22807.699999999953</v>
      </c>
      <c r="O31" s="92">
        <f t="shared" si="5"/>
        <v>-280</v>
      </c>
      <c r="P31" s="93">
        <f t="shared" si="5"/>
        <v>-48952.300000000047</v>
      </c>
      <c r="Q31" s="90">
        <f t="shared" si="5"/>
        <v>-1940</v>
      </c>
      <c r="R31" s="91">
        <f t="shared" si="5"/>
        <v>161948</v>
      </c>
      <c r="S31" s="92">
        <f t="shared" si="5"/>
        <v>-8968</v>
      </c>
      <c r="T31" s="93">
        <f t="shared" si="5"/>
        <v>-1239907.5999999996</v>
      </c>
      <c r="U31" s="90">
        <f t="shared" si="5"/>
        <v>-1275</v>
      </c>
      <c r="V31" s="91">
        <f t="shared" si="5"/>
        <v>255277.41649048612</v>
      </c>
      <c r="W31" s="92">
        <f t="shared" si="5"/>
        <v>-3127.8199999999997</v>
      </c>
      <c r="X31" s="93">
        <f t="shared" si="5"/>
        <v>-743899</v>
      </c>
      <c r="Y31" s="90">
        <f t="shared" si="5"/>
        <v>-15755.641999999993</v>
      </c>
      <c r="Z31" s="91">
        <f t="shared" si="5"/>
        <v>117802.18962481618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-317</v>
      </c>
      <c r="F32" s="95">
        <f t="shared" si="6"/>
        <v>-60542</v>
      </c>
      <c r="G32" s="96">
        <f t="shared" si="6"/>
        <v>-24.872000000000071</v>
      </c>
      <c r="H32" s="97">
        <f t="shared" si="6"/>
        <v>26566</v>
      </c>
      <c r="I32" s="94">
        <f t="shared" si="6"/>
        <v>-43</v>
      </c>
      <c r="J32" s="95">
        <f t="shared" si="6"/>
        <v>158709.58222523751</v>
      </c>
      <c r="K32" s="96">
        <f t="shared" si="6"/>
        <v>-432</v>
      </c>
      <c r="L32" s="97">
        <f t="shared" si="6"/>
        <v>287449</v>
      </c>
      <c r="M32" s="94">
        <f t="shared" si="6"/>
        <v>-723.79599999999937</v>
      </c>
      <c r="N32" s="95">
        <f t="shared" si="6"/>
        <v>-324452.10000000009</v>
      </c>
      <c r="O32" s="96">
        <f t="shared" si="6"/>
        <v>-83</v>
      </c>
      <c r="P32" s="97">
        <f t="shared" si="6"/>
        <v>14939.09999999986</v>
      </c>
      <c r="Q32" s="94">
        <f t="shared" si="6"/>
        <v>-3332</v>
      </c>
      <c r="R32" s="95">
        <f t="shared" si="6"/>
        <v>65094.099999999627</v>
      </c>
      <c r="S32" s="96">
        <f t="shared" si="6"/>
        <v>-8944</v>
      </c>
      <c r="T32" s="97">
        <f t="shared" si="6"/>
        <v>-1513930</v>
      </c>
      <c r="U32" s="94">
        <f t="shared" si="5"/>
        <v>-1600</v>
      </c>
      <c r="V32" s="95">
        <f t="shared" si="5"/>
        <v>-476191.16490486264</v>
      </c>
      <c r="W32" s="96">
        <f t="shared" si="5"/>
        <v>-2481.7600000000002</v>
      </c>
      <c r="X32" s="97">
        <f t="shared" si="5"/>
        <v>-761361</v>
      </c>
      <c r="Y32" s="94">
        <f t="shared" si="5"/>
        <v>-17981.427999999985</v>
      </c>
      <c r="Z32" s="95">
        <f t="shared" si="5"/>
        <v>-2583718.4826796241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-162.50800000000004</v>
      </c>
      <c r="F33" s="95">
        <f t="shared" si="5"/>
        <v>-46103.400000000023</v>
      </c>
      <c r="G33" s="96">
        <f t="shared" si="5"/>
        <v>-281.1110000000001</v>
      </c>
      <c r="H33" s="97">
        <f t="shared" si="5"/>
        <v>-88314</v>
      </c>
      <c r="I33" s="94">
        <f t="shared" si="5"/>
        <v>156</v>
      </c>
      <c r="J33" s="95">
        <f t="shared" si="5"/>
        <v>496263.85454545449</v>
      </c>
      <c r="K33" s="96">
        <f t="shared" si="5"/>
        <v>-3005.2999999999993</v>
      </c>
      <c r="L33" s="97">
        <f t="shared" si="5"/>
        <v>4207737</v>
      </c>
      <c r="M33" s="94">
        <f t="shared" si="5"/>
        <v>-2445.9060000000027</v>
      </c>
      <c r="N33" s="95">
        <f t="shared" si="5"/>
        <v>-264984.09700000007</v>
      </c>
      <c r="O33" s="96">
        <f t="shared" si="5"/>
        <v>-67</v>
      </c>
      <c r="P33" s="97">
        <f t="shared" si="5"/>
        <v>83708.800000000047</v>
      </c>
      <c r="Q33" s="94">
        <f t="shared" si="5"/>
        <v>-2137.5999999999985</v>
      </c>
      <c r="R33" s="95">
        <f t="shared" si="5"/>
        <v>-250988.46239999868</v>
      </c>
      <c r="S33" s="96">
        <f t="shared" si="5"/>
        <v>-1829.8000000000029</v>
      </c>
      <c r="T33" s="97">
        <f t="shared" si="5"/>
        <v>-28582.600000000093</v>
      </c>
      <c r="U33" s="94">
        <f t="shared" si="5"/>
        <v>-138.69999999999982</v>
      </c>
      <c r="V33" s="95">
        <f t="shared" si="5"/>
        <v>656764.26046511624</v>
      </c>
      <c r="W33" s="96">
        <f t="shared" si="5"/>
        <v>-894.69049999999879</v>
      </c>
      <c r="X33" s="97">
        <f t="shared" si="5"/>
        <v>-757483.5</v>
      </c>
      <c r="Y33" s="94">
        <f t="shared" si="5"/>
        <v>-10806.615499999956</v>
      </c>
      <c r="Z33" s="95">
        <f t="shared" si="5"/>
        <v>4008017.8556105718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-12.672081728498163</v>
      </c>
      <c r="F34" s="188"/>
      <c r="G34" s="187">
        <f t="shared" ref="G34" si="7">+G23-G30</f>
        <v>0.69877261883853237</v>
      </c>
      <c r="H34" s="188"/>
      <c r="I34" s="187">
        <f t="shared" ref="I34" si="8">+I23-I30</f>
        <v>-1.3255868498167445</v>
      </c>
      <c r="J34" s="188"/>
      <c r="K34" s="187">
        <f t="shared" ref="K34" si="9">+K23-K30</f>
        <v>25.326916423349907</v>
      </c>
      <c r="L34" s="188"/>
      <c r="M34" s="187">
        <f t="shared" ref="M34" si="10">+M23-M30</f>
        <v>4.7899019605926867</v>
      </c>
      <c r="N34" s="188"/>
      <c r="O34" s="187">
        <f t="shared" ref="O34" si="11">+O23-O30</f>
        <v>-4.3337054273680451</v>
      </c>
      <c r="P34" s="188"/>
      <c r="Q34" s="187">
        <f t="shared" ref="Q34" si="12">+Q23-Q30</f>
        <v>-2.1991185901390367</v>
      </c>
      <c r="R34" s="188"/>
      <c r="S34" s="187">
        <f t="shared" ref="S34" si="13">+S23-S30</f>
        <v>-18.982605003274074</v>
      </c>
      <c r="T34" s="188"/>
      <c r="U34" s="187">
        <f t="shared" ref="U34" si="14">+U23-U30</f>
        <v>-22.939062513130935</v>
      </c>
      <c r="V34" s="188"/>
      <c r="W34" s="187">
        <f t="shared" ref="W34" si="15">+W23-W30</f>
        <v>-31.405378166916897</v>
      </c>
      <c r="X34" s="188"/>
      <c r="Y34" s="187">
        <f t="shared" ref="Y34" si="16">+Y23-Y30</f>
        <v>-5.9044640928026126</v>
      </c>
      <c r="Z34" s="188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74.803149606299215</v>
      </c>
      <c r="F35" s="60">
        <f t="shared" si="17"/>
        <v>60.959153106777762</v>
      </c>
      <c r="G35" s="61">
        <f t="shared" si="17"/>
        <v>82.954008337231926</v>
      </c>
      <c r="H35" s="62">
        <f t="shared" si="17"/>
        <v>90.9259098840447</v>
      </c>
      <c r="I35" s="59">
        <f t="shared" si="17"/>
        <v>104.18470418470417</v>
      </c>
      <c r="J35" s="60">
        <f t="shared" si="17"/>
        <v>131.89779270908443</v>
      </c>
      <c r="K35" s="61">
        <f t="shared" si="17"/>
        <v>113.1124591693887</v>
      </c>
      <c r="L35" s="62">
        <f t="shared" si="17"/>
        <v>136.68600080529956</v>
      </c>
      <c r="M35" s="59">
        <f t="shared" si="17"/>
        <v>100.45931793132907</v>
      </c>
      <c r="N35" s="60">
        <f t="shared" si="17"/>
        <v>101.59023562403344</v>
      </c>
      <c r="O35" s="61">
        <f t="shared" si="17"/>
        <v>92.911392405063282</v>
      </c>
      <c r="P35" s="62">
        <f t="shared" si="17"/>
        <v>96.205203936479876</v>
      </c>
      <c r="Q35" s="59">
        <f t="shared" si="17"/>
        <v>93.245125348189418</v>
      </c>
      <c r="R35" s="60">
        <f t="shared" si="17"/>
        <v>103.11152440641102</v>
      </c>
      <c r="S35" s="61">
        <f t="shared" si="17"/>
        <v>82.975815330878163</v>
      </c>
      <c r="T35" s="62">
        <f t="shared" si="17"/>
        <v>87.715228881350598</v>
      </c>
      <c r="U35" s="59">
        <f t="shared" si="17"/>
        <v>71.647765176784532</v>
      </c>
      <c r="V35" s="60">
        <f t="shared" si="17"/>
        <v>121.36933509101013</v>
      </c>
      <c r="W35" s="61">
        <f t="shared" si="17"/>
        <v>52.430807022517278</v>
      </c>
      <c r="X35" s="62">
        <f t="shared" si="17"/>
        <v>42.802650811213127</v>
      </c>
      <c r="Y35" s="59">
        <f t="shared" si="17"/>
        <v>85.48259575132559</v>
      </c>
      <c r="Z35" s="60">
        <f t="shared" si="17"/>
        <v>100.44981275732358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73.671096345514954</v>
      </c>
      <c r="F36" s="64">
        <f t="shared" si="17"/>
        <v>57.060279588348365</v>
      </c>
      <c r="G36" s="65">
        <f t="shared" si="17"/>
        <v>97.815154248950492</v>
      </c>
      <c r="H36" s="66">
        <f t="shared" si="17"/>
        <v>106.01293757101405</v>
      </c>
      <c r="I36" s="63">
        <f t="shared" si="17"/>
        <v>97.592385218365067</v>
      </c>
      <c r="J36" s="64">
        <f t="shared" si="17"/>
        <v>113.16425969804575</v>
      </c>
      <c r="K36" s="65">
        <f t="shared" si="17"/>
        <v>84.296619411123231</v>
      </c>
      <c r="L36" s="66">
        <f t="shared" si="17"/>
        <v>105.59141721765677</v>
      </c>
      <c r="M36" s="63">
        <f t="shared" si="17"/>
        <v>89.81730128574516</v>
      </c>
      <c r="N36" s="64">
        <f t="shared" si="17"/>
        <v>80.816940580495896</v>
      </c>
      <c r="O36" s="65">
        <f t="shared" si="17"/>
        <v>97.950111138552728</v>
      </c>
      <c r="P36" s="66">
        <f t="shared" si="17"/>
        <v>101.1224371727906</v>
      </c>
      <c r="Q36" s="63">
        <f t="shared" si="17"/>
        <v>88.780011448967912</v>
      </c>
      <c r="R36" s="64">
        <f t="shared" si="17"/>
        <v>101.22821466685383</v>
      </c>
      <c r="S36" s="65">
        <f t="shared" si="17"/>
        <v>82.795698924731184</v>
      </c>
      <c r="T36" s="66">
        <f t="shared" si="17"/>
        <v>84.993947741633392</v>
      </c>
      <c r="U36" s="63">
        <f t="shared" si="17"/>
        <v>65.48004314994607</v>
      </c>
      <c r="V36" s="64">
        <f t="shared" si="17"/>
        <v>63.067458705685162</v>
      </c>
      <c r="W36" s="65">
        <f t="shared" si="17"/>
        <v>61.07120078881578</v>
      </c>
      <c r="X36" s="66">
        <f t="shared" si="17"/>
        <v>43.558864803435569</v>
      </c>
      <c r="Y36" s="63">
        <f t="shared" si="17"/>
        <v>83.761104393456392</v>
      </c>
      <c r="Z36" s="64">
        <f t="shared" si="17"/>
        <v>90.765377926504698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91.14594684124728</v>
      </c>
      <c r="F37" s="68">
        <f t="shared" si="17"/>
        <v>86.368732592588202</v>
      </c>
      <c r="G37" s="69">
        <f t="shared" si="17"/>
        <v>84.230069292978243</v>
      </c>
      <c r="H37" s="70">
        <f t="shared" si="17"/>
        <v>88.650745102474076</v>
      </c>
      <c r="I37" s="67">
        <f t="shared" si="17"/>
        <v>105.14342235410486</v>
      </c>
      <c r="J37" s="68">
        <f t="shared" si="17"/>
        <v>119.80805164923338</v>
      </c>
      <c r="K37" s="69">
        <f t="shared" si="17"/>
        <v>57.845791311910013</v>
      </c>
      <c r="L37" s="70">
        <f t="shared" si="17"/>
        <v>210.10902207237714</v>
      </c>
      <c r="M37" s="67">
        <f t="shared" si="17"/>
        <v>85.682986426059784</v>
      </c>
      <c r="N37" s="68">
        <f t="shared" si="17"/>
        <v>92.361631932946665</v>
      </c>
      <c r="O37" s="69">
        <f t="shared" si="17"/>
        <v>98.579605681577277</v>
      </c>
      <c r="P37" s="70">
        <f t="shared" si="17"/>
        <v>106.29598708743808</v>
      </c>
      <c r="Q37" s="67">
        <f t="shared" si="17"/>
        <v>96.458787180995145</v>
      </c>
      <c r="R37" s="68">
        <f t="shared" si="17"/>
        <v>97.735569885957077</v>
      </c>
      <c r="S37" s="69">
        <f t="shared" si="17"/>
        <v>94.741500704083677</v>
      </c>
      <c r="T37" s="70">
        <f t="shared" si="17"/>
        <v>99.174725212536558</v>
      </c>
      <c r="U37" s="67">
        <f t="shared" si="17"/>
        <v>97.433002665087358</v>
      </c>
      <c r="V37" s="68">
        <f t="shared" si="17"/>
        <v>140.37098457054265</v>
      </c>
      <c r="W37" s="69">
        <f t="shared" si="17"/>
        <v>89.003200524213796</v>
      </c>
      <c r="X37" s="70">
        <f t="shared" si="17"/>
        <v>60.624751950026912</v>
      </c>
      <c r="Y37" s="67">
        <f t="shared" si="17"/>
        <v>92.51001206583166</v>
      </c>
      <c r="Z37" s="68">
        <f t="shared" si="17"/>
        <v>113.21044042629555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42">
        <f>+'(令和6年5月)'!E20</f>
        <v>864</v>
      </c>
      <c r="F39" s="143">
        <f>+'(令和6年5月)'!F20</f>
        <v>78143</v>
      </c>
      <c r="G39" s="142">
        <f>+'(令和6年5月)'!G20</f>
        <v>1139.971</v>
      </c>
      <c r="H39" s="143">
        <f>+'(令和6年5月)'!H20</f>
        <v>476012</v>
      </c>
      <c r="I39" s="142">
        <f>+'(令和6年5月)'!I20</f>
        <v>1559</v>
      </c>
      <c r="J39" s="143">
        <f>+'(令和6年5月)'!J20</f>
        <v>1479080.6272727272</v>
      </c>
      <c r="K39" s="142">
        <f>+'(令和6年5月)'!K20</f>
        <v>1593</v>
      </c>
      <c r="L39" s="143">
        <f>+'(令和6年5月)'!L20</f>
        <v>3101835</v>
      </c>
      <c r="M39" s="142">
        <f>+'(令和6年5月)'!M20</f>
        <v>7492.1120000000001</v>
      </c>
      <c r="N39" s="143">
        <f>+'(令和6年5月)'!N20</f>
        <v>1656810.9</v>
      </c>
      <c r="O39" s="142">
        <f>+'(令和6年5月)'!O20</f>
        <v>3943</v>
      </c>
      <c r="P39" s="143">
        <f>+'(令和6年5月)'!P20</f>
        <v>1310654.6000000001</v>
      </c>
      <c r="Q39" s="142">
        <f>+'(令和6年5月)'!Q20</f>
        <v>26584</v>
      </c>
      <c r="R39" s="143">
        <f>+'(令和6年5月)'!R20</f>
        <v>5447835.4000000004</v>
      </c>
      <c r="S39" s="144">
        <f>+'(令和6年5月)'!S20</f>
        <v>41522</v>
      </c>
      <c r="T39" s="145">
        <f>+'(令和6年5月)'!T20</f>
        <v>8235214.4000000004</v>
      </c>
      <c r="U39" s="142">
        <f>+'(令和6年5月)'!U20</f>
        <v>2654</v>
      </c>
      <c r="V39" s="143">
        <f>+'(令和6年5月)'!V20</f>
        <v>855004.74418604653</v>
      </c>
      <c r="W39" s="142">
        <f>+'(令和6年5月)'!W20</f>
        <v>3770.4760000000001</v>
      </c>
      <c r="X39" s="143">
        <f>+'(令和6年5月)'!X20</f>
        <v>488524</v>
      </c>
      <c r="Y39" s="146">
        <f>+'(令和6年5月)'!Y20</f>
        <v>91121.558999999994</v>
      </c>
      <c r="Z39" s="147">
        <f>+'(令和6年5月)'!Z20</f>
        <v>23129114.671458773</v>
      </c>
    </row>
    <row r="40" spans="1:38" ht="18.95" customHeight="1" x14ac:dyDescent="0.15">
      <c r="A40" s="22"/>
      <c r="B40" s="195"/>
      <c r="C40" s="22"/>
      <c r="D40" s="82" t="s">
        <v>22</v>
      </c>
      <c r="E40" s="148">
        <f>+'(令和6年5月)'!E21</f>
        <v>934</v>
      </c>
      <c r="F40" s="149">
        <f>+'(令和6年5月)'!F21</f>
        <v>86761</v>
      </c>
      <c r="G40" s="148">
        <f>+'(令和6年5月)'!G21</f>
        <v>1146.739</v>
      </c>
      <c r="H40" s="149">
        <f>+'(令和6年5月)'!H21</f>
        <v>472368</v>
      </c>
      <c r="I40" s="148">
        <f>+'(令和6年5月)'!I21</f>
        <v>1504</v>
      </c>
      <c r="J40" s="149">
        <f>+'(令和6年5月)'!J21</f>
        <v>1322515.0272727273</v>
      </c>
      <c r="K40" s="148">
        <f>+'(令和6年5月)'!K21</f>
        <v>1935</v>
      </c>
      <c r="L40" s="149">
        <f>+'(令和6年5月)'!L21</f>
        <v>3784842</v>
      </c>
      <c r="M40" s="148">
        <f>+'(令和6年5月)'!M21</f>
        <v>6975.1560000000009</v>
      </c>
      <c r="N40" s="149">
        <f>+'(令和6年5月)'!N21</f>
        <v>1691442.8</v>
      </c>
      <c r="O40" s="148">
        <f>+'(令和6年5月)'!O21</f>
        <v>4043</v>
      </c>
      <c r="P40" s="149">
        <f>+'(令和6年5月)'!P21</f>
        <v>1365141</v>
      </c>
      <c r="Q40" s="148">
        <f>+'(令和6年5月)'!Q21</f>
        <v>26777</v>
      </c>
      <c r="R40" s="149">
        <f>+'(令和6年5月)'!R21</f>
        <v>5485199.6000000006</v>
      </c>
      <c r="S40" s="144">
        <f>+'(令和6年5月)'!S21</f>
        <v>43220</v>
      </c>
      <c r="T40" s="145">
        <f>+'(令和6年5月)'!T21</f>
        <v>8478910.3000000007</v>
      </c>
      <c r="U40" s="148">
        <f>+'(令和6年5月)'!U21</f>
        <v>2639</v>
      </c>
      <c r="V40" s="149">
        <f>+'(令和6年5月)'!V21</f>
        <v>936528.3255813953</v>
      </c>
      <c r="W40" s="148">
        <f>+'(令和6年5月)'!W21</f>
        <v>3154.1260000000002</v>
      </c>
      <c r="X40" s="149">
        <f>+'(令和6年5月)'!X21</f>
        <v>946819</v>
      </c>
      <c r="Y40" s="150">
        <f>+'(令和6年5月)'!Y21</f>
        <v>92328.021000000008</v>
      </c>
      <c r="Z40" s="151">
        <f>+'(令和6年5月)'!Z21</f>
        <v>24570527.052854121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48">
        <f>+'(令和6年5月)'!E22</f>
        <v>1609.9</v>
      </c>
      <c r="F41" s="149">
        <f>+'(令和6年5月)'!F22</f>
        <v>288723.59999999998</v>
      </c>
      <c r="G41" s="148">
        <f>+'(令和6年5月)'!G22</f>
        <v>1584.7750000000001</v>
      </c>
      <c r="H41" s="149">
        <f>+'(令和6年5月)'!H22</f>
        <v>717367</v>
      </c>
      <c r="I41" s="148">
        <f>+'(令和6年5月)'!I22</f>
        <v>3488</v>
      </c>
      <c r="J41" s="149">
        <f>+'(令和6年5月)'!J22</f>
        <v>3146705.7636363637</v>
      </c>
      <c r="K41" s="148">
        <f>+'(令和6年5月)'!K22</f>
        <v>4019</v>
      </c>
      <c r="L41" s="149">
        <f>+'(令和6年5月)'!L22</f>
        <v>7818977</v>
      </c>
      <c r="M41" s="148">
        <f>+'(令和6年5月)'!M22</f>
        <v>14926.306</v>
      </c>
      <c r="N41" s="149">
        <f>+'(令和6年5月)'!N22</f>
        <v>3113988.3530000001</v>
      </c>
      <c r="O41" s="148">
        <f>+'(令和6年5月)'!O22</f>
        <v>4946</v>
      </c>
      <c r="P41" s="149">
        <f>+'(令和6年5月)'!P22</f>
        <v>1518125.2</v>
      </c>
      <c r="Q41" s="148">
        <f>+'(令和6年5月)'!Q22</f>
        <v>57810.9</v>
      </c>
      <c r="R41" s="149">
        <f>+'(令和6年5月)'!R22</f>
        <v>10831230.737600001</v>
      </c>
      <c r="S41" s="144">
        <f>+'(令和6年5月)'!S22</f>
        <v>32300.2</v>
      </c>
      <c r="T41" s="145">
        <f>+'(令和6年5月)'!T22</f>
        <v>3156549</v>
      </c>
      <c r="U41" s="148">
        <f>+'(令和6年5月)'!U22</f>
        <v>5077.5</v>
      </c>
      <c r="V41" s="149">
        <f>+'(令和6年5月)'!V22</f>
        <v>1646875.1790697675</v>
      </c>
      <c r="W41" s="148">
        <f>+'(令和6年5月)'!W22</f>
        <v>7687.1066999999994</v>
      </c>
      <c r="X41" s="149">
        <f>+'(令和6年5月)'!X22</f>
        <v>1197174</v>
      </c>
      <c r="Y41" s="150">
        <f>+'(令和6年5月)'!Y22</f>
        <v>133449.68770000001</v>
      </c>
      <c r="Z41" s="151">
        <f>+'(令和6年5月)'!Z22</f>
        <v>33435715.833306134</v>
      </c>
    </row>
    <row r="42" spans="1:38" ht="18.95" customHeight="1" thickBot="1" x14ac:dyDescent="0.2">
      <c r="A42" s="22"/>
      <c r="B42" s="195"/>
      <c r="C42" s="22"/>
      <c r="D42" s="89" t="s">
        <v>44</v>
      </c>
      <c r="E42" s="192">
        <f>+'(令和6年5月)'!E23</f>
        <v>54.653778345188151</v>
      </c>
      <c r="F42" s="193">
        <f>+'(令和5年12月)'!F23</f>
        <v>0</v>
      </c>
      <c r="G42" s="192">
        <f>+'(令和6年5月)'!G23</f>
        <v>71.992476823794078</v>
      </c>
      <c r="H42" s="193">
        <f>+'(令和5年12月)'!H23</f>
        <v>0</v>
      </c>
      <c r="I42" s="192">
        <f>+'(令和6年5月)'!I23</f>
        <v>44.256610316428265</v>
      </c>
      <c r="J42" s="193">
        <f>+'(令和5年12月)'!J23</f>
        <v>0</v>
      </c>
      <c r="K42" s="192">
        <f>+'(令和6年5月)'!K23</f>
        <v>42.100238663484483</v>
      </c>
      <c r="L42" s="193">
        <f>+'(令和5年12月)'!L23</f>
        <v>0</v>
      </c>
      <c r="M42" s="192">
        <f>+'(令和6年5月)'!M23</f>
        <v>49.316326861754852</v>
      </c>
      <c r="N42" s="193">
        <f>+'(令和5年12月)'!N23</f>
        <v>0</v>
      </c>
      <c r="O42" s="192">
        <f>+'(令和6年5月)'!O23</f>
        <v>79.923939151321051</v>
      </c>
      <c r="P42" s="193">
        <f>+'(令和5年12月)'!P23</f>
        <v>0</v>
      </c>
      <c r="Q42" s="192">
        <f>+'(令和6年5月)'!Q23</f>
        <v>46.074422267274997</v>
      </c>
      <c r="R42" s="193">
        <f>+'(令和5年12月)'!R23</f>
        <v>0</v>
      </c>
      <c r="S42" s="192">
        <f>+'(令和6年5月)'!S23</f>
        <v>127.8190725568038</v>
      </c>
      <c r="T42" s="193">
        <f>+'(令和5年12月)'!T23</f>
        <v>0</v>
      </c>
      <c r="U42" s="192">
        <f>+'(令和6年5月)'!U23</f>
        <v>52.199211045364891</v>
      </c>
      <c r="V42" s="193">
        <f>+'(令和5年12月)'!V23</f>
        <v>0</v>
      </c>
      <c r="W42" s="192">
        <f>+'(令和6年5月)'!W23</f>
        <v>46.921439861003194</v>
      </c>
      <c r="X42" s="193">
        <f>+'(令和5年12月)'!X23</f>
        <v>0</v>
      </c>
      <c r="Y42" s="192">
        <f>+'(令和6年5月)'!Y23</f>
        <v>68.424313986980721</v>
      </c>
      <c r="Z42" s="193">
        <f>+'(令和5年12月)'!Z23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86</v>
      </c>
      <c r="F43" s="93">
        <f t="shared" si="18"/>
        <v>5699</v>
      </c>
      <c r="G43" s="90">
        <f t="shared" si="18"/>
        <v>-109.76600000000008</v>
      </c>
      <c r="H43" s="91">
        <f t="shared" si="18"/>
        <v>-35165</v>
      </c>
      <c r="I43" s="92">
        <f t="shared" si="18"/>
        <v>-115</v>
      </c>
      <c r="J43" s="93">
        <f t="shared" si="18"/>
        <v>-259839.02727272711</v>
      </c>
      <c r="K43" s="90">
        <f t="shared" si="18"/>
        <v>831</v>
      </c>
      <c r="L43" s="91">
        <f t="shared" si="18"/>
        <v>2536699</v>
      </c>
      <c r="M43" s="92">
        <f t="shared" si="18"/>
        <v>-1396.1120000000001</v>
      </c>
      <c r="N43" s="93">
        <f t="shared" si="18"/>
        <v>-199769.19999999995</v>
      </c>
      <c r="O43" s="90">
        <f t="shared" si="18"/>
        <v>-273</v>
      </c>
      <c r="P43" s="91">
        <f t="shared" si="18"/>
        <v>-69621.90000000014</v>
      </c>
      <c r="Q43" s="92">
        <f t="shared" si="18"/>
        <v>196</v>
      </c>
      <c r="R43" s="93">
        <f t="shared" si="18"/>
        <v>-81107.400000000373</v>
      </c>
      <c r="S43" s="90">
        <f t="shared" si="18"/>
        <v>2188</v>
      </c>
      <c r="T43" s="91">
        <f t="shared" si="18"/>
        <v>617924</v>
      </c>
      <c r="U43" s="92">
        <f t="shared" si="18"/>
        <v>568</v>
      </c>
      <c r="V43" s="93">
        <f t="shared" si="18"/>
        <v>594869.58139534877</v>
      </c>
      <c r="W43" s="90">
        <f t="shared" si="18"/>
        <v>-322.99000000000024</v>
      </c>
      <c r="X43" s="91">
        <f t="shared" si="18"/>
        <v>68160</v>
      </c>
      <c r="Y43" s="90">
        <f t="shared" si="18"/>
        <v>1652.1320000000123</v>
      </c>
      <c r="Z43" s="91">
        <f t="shared" si="18"/>
        <v>3177849.0541226231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-47</v>
      </c>
      <c r="F44" s="97">
        <f t="shared" si="18"/>
        <v>-6310</v>
      </c>
      <c r="G44" s="94">
        <f t="shared" si="18"/>
        <v>-33.22400000000016</v>
      </c>
      <c r="H44" s="95">
        <f t="shared" si="18"/>
        <v>-3988</v>
      </c>
      <c r="I44" s="96">
        <f t="shared" si="18"/>
        <v>239</v>
      </c>
      <c r="J44" s="97">
        <f t="shared" si="18"/>
        <v>41804.181818181882</v>
      </c>
      <c r="K44" s="94">
        <f t="shared" si="18"/>
        <v>384</v>
      </c>
      <c r="L44" s="95">
        <f t="shared" si="18"/>
        <v>1643504</v>
      </c>
      <c r="M44" s="96">
        <f t="shared" si="18"/>
        <v>-590.85600000000068</v>
      </c>
      <c r="N44" s="97">
        <f t="shared" si="18"/>
        <v>-324547.90000000014</v>
      </c>
      <c r="O44" s="94">
        <f t="shared" si="18"/>
        <v>-77</v>
      </c>
      <c r="P44" s="95">
        <f t="shared" si="18"/>
        <v>-19249.90000000014</v>
      </c>
      <c r="Q44" s="96">
        <f t="shared" si="18"/>
        <v>-412</v>
      </c>
      <c r="R44" s="97">
        <f t="shared" si="18"/>
        <v>-120209.50000000093</v>
      </c>
      <c r="S44" s="94">
        <f t="shared" si="18"/>
        <v>-177</v>
      </c>
      <c r="T44" s="95">
        <f t="shared" si="18"/>
        <v>95955.699999999255</v>
      </c>
      <c r="U44" s="96">
        <f t="shared" si="18"/>
        <v>396</v>
      </c>
      <c r="V44" s="97">
        <f t="shared" si="18"/>
        <v>-123365.58139534877</v>
      </c>
      <c r="W44" s="94">
        <f t="shared" si="18"/>
        <v>739.23999999999978</v>
      </c>
      <c r="X44" s="95">
        <f t="shared" si="18"/>
        <v>-359233</v>
      </c>
      <c r="Y44" s="94">
        <f t="shared" si="18"/>
        <v>421.16000000000349</v>
      </c>
      <c r="Z44" s="95">
        <f t="shared" si="18"/>
        <v>824360.00042283535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63</v>
      </c>
      <c r="F45" s="97">
        <f t="shared" si="18"/>
        <v>3391</v>
      </c>
      <c r="G45" s="94">
        <f t="shared" si="18"/>
        <v>-83.310000000000173</v>
      </c>
      <c r="H45" s="95">
        <f t="shared" si="18"/>
        <v>-27533</v>
      </c>
      <c r="I45" s="96">
        <f t="shared" si="18"/>
        <v>-299</v>
      </c>
      <c r="J45" s="97">
        <f t="shared" si="18"/>
        <v>-145077.60909090936</v>
      </c>
      <c r="K45" s="94">
        <f t="shared" si="18"/>
        <v>105</v>
      </c>
      <c r="L45" s="95">
        <f t="shared" si="18"/>
        <v>210188</v>
      </c>
      <c r="M45" s="96">
        <f t="shared" si="18"/>
        <v>-288.30000000000291</v>
      </c>
      <c r="N45" s="97">
        <f t="shared" si="18"/>
        <v>90146.799999999814</v>
      </c>
      <c r="O45" s="94">
        <f t="shared" si="18"/>
        <v>-296</v>
      </c>
      <c r="P45" s="95">
        <f t="shared" si="18"/>
        <v>-104858.39999999991</v>
      </c>
      <c r="Q45" s="96">
        <f t="shared" si="18"/>
        <v>415</v>
      </c>
      <c r="R45" s="97">
        <f t="shared" si="18"/>
        <v>1737.9000000003725</v>
      </c>
      <c r="S45" s="94">
        <f t="shared" si="18"/>
        <v>666.99999999999636</v>
      </c>
      <c r="T45" s="95">
        <f t="shared" si="18"/>
        <v>278272.39999999991</v>
      </c>
      <c r="U45" s="96">
        <f t="shared" si="18"/>
        <v>187</v>
      </c>
      <c r="V45" s="97">
        <f t="shared" si="18"/>
        <v>636711.58139534877</v>
      </c>
      <c r="W45" s="94">
        <f t="shared" si="18"/>
        <v>-445.8799999999992</v>
      </c>
      <c r="X45" s="95">
        <f t="shared" si="18"/>
        <v>-30902</v>
      </c>
      <c r="Y45" s="94">
        <f t="shared" si="18"/>
        <v>24.510000000009313</v>
      </c>
      <c r="Z45" s="95">
        <f t="shared" si="18"/>
        <v>912076.67230443656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1.3045499111783698</v>
      </c>
      <c r="F46" s="193"/>
      <c r="G46" s="192">
        <f>G23-G42</f>
        <v>-2.5319034400002067</v>
      </c>
      <c r="H46" s="193"/>
      <c r="I46" s="192">
        <f>I23-I42</f>
        <v>3.474406607339894</v>
      </c>
      <c r="J46" s="193"/>
      <c r="K46" s="192">
        <f>K23-K42</f>
        <v>16.146107891839108</v>
      </c>
      <c r="L46" s="193"/>
      <c r="M46" s="192">
        <f>M23-M42</f>
        <v>-7.1022547061098962</v>
      </c>
      <c r="N46" s="193"/>
      <c r="O46" s="192">
        <f t="shared" si="18"/>
        <v>-0.34911630846985986</v>
      </c>
      <c r="P46" s="193"/>
      <c r="Q46" s="192">
        <f t="shared" si="18"/>
        <v>-0.27429678984024974</v>
      </c>
      <c r="R46" s="193"/>
      <c r="S46" s="192">
        <f t="shared" si="18"/>
        <v>5.1002715567965708</v>
      </c>
      <c r="T46" s="193"/>
      <c r="U46" s="192">
        <f t="shared" si="18"/>
        <v>8.3016591925001251</v>
      </c>
      <c r="V46" s="193"/>
      <c r="W46" s="192">
        <f t="shared" si="18"/>
        <v>2.2525154848762057</v>
      </c>
      <c r="X46" s="193"/>
      <c r="Y46" s="192">
        <f t="shared" si="18"/>
        <v>1.0797214881450401</v>
      </c>
      <c r="Z46" s="193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109.9537037037037</v>
      </c>
      <c r="F47" s="72">
        <f t="shared" si="19"/>
        <v>107.29303968365689</v>
      </c>
      <c r="G47" s="71">
        <f t="shared" si="19"/>
        <v>90.371158564559977</v>
      </c>
      <c r="H47" s="73">
        <f t="shared" si="19"/>
        <v>92.612581195432057</v>
      </c>
      <c r="I47" s="74">
        <f t="shared" si="19"/>
        <v>92.623476587556127</v>
      </c>
      <c r="J47" s="72">
        <f t="shared" si="19"/>
        <v>82.432396011308484</v>
      </c>
      <c r="K47" s="71">
        <f t="shared" si="19"/>
        <v>152.16572504708097</v>
      </c>
      <c r="L47" s="73">
        <f t="shared" si="19"/>
        <v>181.78059116619679</v>
      </c>
      <c r="M47" s="74">
        <f t="shared" si="19"/>
        <v>81.365574887294798</v>
      </c>
      <c r="N47" s="72">
        <f t="shared" si="19"/>
        <v>87.942546732400189</v>
      </c>
      <c r="O47" s="71">
        <f t="shared" si="19"/>
        <v>93.076337813847317</v>
      </c>
      <c r="P47" s="73">
        <f t="shared" si="19"/>
        <v>94.688005520294965</v>
      </c>
      <c r="Q47" s="74">
        <f t="shared" si="19"/>
        <v>100.73728558531447</v>
      </c>
      <c r="R47" s="72">
        <f t="shared" si="19"/>
        <v>98.511199512378795</v>
      </c>
      <c r="S47" s="71">
        <f t="shared" si="19"/>
        <v>105.26949568903233</v>
      </c>
      <c r="T47" s="73">
        <f t="shared" si="19"/>
        <v>107.5034354903984</v>
      </c>
      <c r="U47" s="74">
        <f t="shared" si="19"/>
        <v>121.40165787490579</v>
      </c>
      <c r="V47" s="72">
        <f t="shared" si="19"/>
        <v>169.57500358219147</v>
      </c>
      <c r="W47" s="71">
        <f t="shared" si="19"/>
        <v>91.43370757432217</v>
      </c>
      <c r="X47" s="73">
        <f t="shared" si="19"/>
        <v>113.95223162014558</v>
      </c>
      <c r="Y47" s="71">
        <f t="shared" si="19"/>
        <v>101.8131076971587</v>
      </c>
      <c r="Z47" s="73">
        <f t="shared" si="19"/>
        <v>113.73960525192119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94.967880085653107</v>
      </c>
      <c r="F48" s="66">
        <f t="shared" si="19"/>
        <v>92.727146990007029</v>
      </c>
      <c r="G48" s="63">
        <f t="shared" si="19"/>
        <v>97.102740902681418</v>
      </c>
      <c r="H48" s="64">
        <f t="shared" si="19"/>
        <v>99.155742980049453</v>
      </c>
      <c r="I48" s="65">
        <f t="shared" si="19"/>
        <v>115.8909574468085</v>
      </c>
      <c r="J48" s="66">
        <f t="shared" si="19"/>
        <v>103.16096081754094</v>
      </c>
      <c r="K48" s="63">
        <f t="shared" si="19"/>
        <v>119.84496124031008</v>
      </c>
      <c r="L48" s="64">
        <f t="shared" si="19"/>
        <v>143.42331859559792</v>
      </c>
      <c r="M48" s="65">
        <f t="shared" si="19"/>
        <v>91.529135692449017</v>
      </c>
      <c r="N48" s="66">
        <f t="shared" si="19"/>
        <v>80.812363267619801</v>
      </c>
      <c r="O48" s="63">
        <f t="shared" si="19"/>
        <v>98.095473658174626</v>
      </c>
      <c r="P48" s="64">
        <f t="shared" si="19"/>
        <v>98.589896574786039</v>
      </c>
      <c r="Q48" s="65">
        <f t="shared" si="19"/>
        <v>98.46136609777048</v>
      </c>
      <c r="R48" s="66">
        <f t="shared" si="19"/>
        <v>97.808475374350991</v>
      </c>
      <c r="S48" s="63">
        <f t="shared" si="19"/>
        <v>99.590467376214718</v>
      </c>
      <c r="T48" s="64">
        <f t="shared" si="19"/>
        <v>101.13169849196304</v>
      </c>
      <c r="U48" s="65">
        <f t="shared" si="19"/>
        <v>115.00568397120121</v>
      </c>
      <c r="V48" s="66">
        <f t="shared" si="19"/>
        <v>86.827351824221267</v>
      </c>
      <c r="W48" s="63">
        <f t="shared" si="19"/>
        <v>123.43723744707724</v>
      </c>
      <c r="X48" s="64">
        <f t="shared" si="19"/>
        <v>62.058957414247075</v>
      </c>
      <c r="Y48" s="63">
        <f t="shared" si="19"/>
        <v>100.45615620852526</v>
      </c>
      <c r="Z48" s="64">
        <f t="shared" si="19"/>
        <v>103.35507658687801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103.91328653953661</v>
      </c>
      <c r="F49" s="70">
        <f t="shared" si="19"/>
        <v>101.17447967537119</v>
      </c>
      <c r="G49" s="67">
        <f t="shared" si="19"/>
        <v>94.743102333138765</v>
      </c>
      <c r="H49" s="68">
        <f t="shared" si="19"/>
        <v>96.161936637732154</v>
      </c>
      <c r="I49" s="69">
        <f t="shared" si="19"/>
        <v>91.427752293577981</v>
      </c>
      <c r="J49" s="70">
        <f t="shared" si="19"/>
        <v>95.389540046373568</v>
      </c>
      <c r="K49" s="67">
        <f t="shared" si="19"/>
        <v>102.6125901965663</v>
      </c>
      <c r="L49" s="68">
        <f t="shared" si="19"/>
        <v>102.68817775010722</v>
      </c>
      <c r="M49" s="69">
        <f t="shared" si="19"/>
        <v>98.068510721942843</v>
      </c>
      <c r="N49" s="70">
        <f t="shared" si="19"/>
        <v>102.89489843188247</v>
      </c>
      <c r="O49" s="67">
        <f t="shared" si="19"/>
        <v>94.015365952284682</v>
      </c>
      <c r="P49" s="68">
        <f t="shared" si="19"/>
        <v>93.092901692166109</v>
      </c>
      <c r="Q49" s="69">
        <f t="shared" si="19"/>
        <v>100.71785770503487</v>
      </c>
      <c r="R49" s="70">
        <f t="shared" si="19"/>
        <v>100.01604526800418</v>
      </c>
      <c r="S49" s="67">
        <f t="shared" si="19"/>
        <v>102.06500269348176</v>
      </c>
      <c r="T49" s="68">
        <f t="shared" si="19"/>
        <v>108.815716150771</v>
      </c>
      <c r="U49" s="69">
        <f t="shared" si="19"/>
        <v>103.68291482028557</v>
      </c>
      <c r="V49" s="70">
        <f t="shared" si="19"/>
        <v>138.66179960007614</v>
      </c>
      <c r="W49" s="67">
        <f t="shared" si="19"/>
        <v>94.199638207181394</v>
      </c>
      <c r="X49" s="68">
        <f t="shared" si="19"/>
        <v>97.418754500181265</v>
      </c>
      <c r="Y49" s="67">
        <f t="shared" si="19"/>
        <v>100.01836647235555</v>
      </c>
      <c r="Z49" s="68">
        <f t="shared" si="19"/>
        <v>102.72785148926256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111E-5E25-4591-98D7-A70D4E97404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21" sqref="Y2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87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734</v>
      </c>
      <c r="F5" s="14">
        <v>59143</v>
      </c>
      <c r="G5" s="15">
        <v>30</v>
      </c>
      <c r="H5" s="16">
        <v>5440</v>
      </c>
      <c r="I5" s="13">
        <v>976</v>
      </c>
      <c r="J5" s="14">
        <v>982277</v>
      </c>
      <c r="K5" s="17">
        <v>1563</v>
      </c>
      <c r="L5" s="18">
        <v>3084885</v>
      </c>
      <c r="M5" s="13">
        <v>573</v>
      </c>
      <c r="N5" s="75">
        <v>168315</v>
      </c>
      <c r="O5" s="19">
        <v>865</v>
      </c>
      <c r="P5" s="18">
        <v>62949</v>
      </c>
      <c r="Q5" s="13">
        <v>12552</v>
      </c>
      <c r="R5" s="14">
        <v>1970176</v>
      </c>
      <c r="S5" s="19">
        <v>16785</v>
      </c>
      <c r="T5" s="18">
        <v>4959380</v>
      </c>
      <c r="U5" s="13">
        <v>2492</v>
      </c>
      <c r="V5" s="14">
        <v>827228</v>
      </c>
      <c r="W5" s="13">
        <v>190</v>
      </c>
      <c r="X5" s="18">
        <v>25142</v>
      </c>
      <c r="Y5" s="20">
        <f t="shared" ref="Y5:Z19" si="0">+W5+U5+S5+Q5+O5+M5+K5+I5+G5+E5</f>
        <v>36760</v>
      </c>
      <c r="Z5" s="21">
        <f t="shared" si="0"/>
        <v>12144935</v>
      </c>
    </row>
    <row r="6" spans="1:26" ht="18.95" customHeight="1" x14ac:dyDescent="0.15">
      <c r="A6" s="7"/>
      <c r="B6" s="22"/>
      <c r="C6" s="83"/>
      <c r="D6" s="81" t="s">
        <v>22</v>
      </c>
      <c r="E6" s="23">
        <v>786</v>
      </c>
      <c r="F6" s="24">
        <v>63285</v>
      </c>
      <c r="G6" s="25">
        <v>30</v>
      </c>
      <c r="H6" s="26">
        <v>5440</v>
      </c>
      <c r="I6" s="27">
        <v>1047</v>
      </c>
      <c r="J6" s="21">
        <v>1055578</v>
      </c>
      <c r="K6" s="25">
        <v>1886</v>
      </c>
      <c r="L6" s="26">
        <v>3748837</v>
      </c>
      <c r="M6" s="27">
        <v>778</v>
      </c>
      <c r="N6" s="76">
        <v>195931</v>
      </c>
      <c r="O6" s="25">
        <v>819</v>
      </c>
      <c r="P6" s="26">
        <v>74262</v>
      </c>
      <c r="Q6" s="27">
        <v>12705</v>
      </c>
      <c r="R6" s="21">
        <v>2025606</v>
      </c>
      <c r="S6" s="25">
        <v>17455</v>
      </c>
      <c r="T6" s="26">
        <v>5173955</v>
      </c>
      <c r="U6" s="27">
        <v>2464</v>
      </c>
      <c r="V6" s="21">
        <v>906580</v>
      </c>
      <c r="W6" s="27">
        <v>191</v>
      </c>
      <c r="X6" s="26">
        <v>31681</v>
      </c>
      <c r="Y6" s="20">
        <f t="shared" si="0"/>
        <v>38161</v>
      </c>
      <c r="Z6" s="21">
        <f t="shared" si="0"/>
        <v>13281155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1486.9</v>
      </c>
      <c r="F7" s="36">
        <v>271392</v>
      </c>
      <c r="G7" s="29">
        <v>151</v>
      </c>
      <c r="H7" s="30">
        <v>74178</v>
      </c>
      <c r="I7" s="31">
        <v>2023</v>
      </c>
      <c r="J7" s="32">
        <v>2413338</v>
      </c>
      <c r="K7" s="77">
        <v>3923</v>
      </c>
      <c r="L7" s="30">
        <v>7754907</v>
      </c>
      <c r="M7" s="23">
        <v>1280.3</v>
      </c>
      <c r="N7" s="24">
        <v>231261.25</v>
      </c>
      <c r="O7" s="33">
        <v>2967</v>
      </c>
      <c r="P7" s="34">
        <v>715277</v>
      </c>
      <c r="Q7" s="23">
        <v>30397.4</v>
      </c>
      <c r="R7" s="24">
        <v>4789025</v>
      </c>
      <c r="S7" s="33">
        <v>28123.200000000001</v>
      </c>
      <c r="T7" s="34">
        <v>2357488</v>
      </c>
      <c r="U7" s="23">
        <v>3542.5</v>
      </c>
      <c r="V7" s="24">
        <v>1424482.5</v>
      </c>
      <c r="W7" s="23">
        <v>1418.2</v>
      </c>
      <c r="X7" s="34">
        <v>367277</v>
      </c>
      <c r="Y7" s="31">
        <f t="shared" si="0"/>
        <v>75312.5</v>
      </c>
      <c r="Z7" s="24">
        <f t="shared" si="0"/>
        <v>20398625.75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156.971</v>
      </c>
      <c r="H8" s="16">
        <v>97800</v>
      </c>
      <c r="I8" s="13">
        <v>324</v>
      </c>
      <c r="J8" s="14">
        <v>311502.72727272729</v>
      </c>
      <c r="K8" s="17">
        <v>0</v>
      </c>
      <c r="L8" s="18">
        <v>0</v>
      </c>
      <c r="M8" s="13">
        <v>4591</v>
      </c>
      <c r="N8" s="75">
        <v>926861.4</v>
      </c>
      <c r="O8" s="19">
        <v>72</v>
      </c>
      <c r="P8" s="18">
        <v>15126.3</v>
      </c>
      <c r="Q8" s="13">
        <v>6867</v>
      </c>
      <c r="R8" s="14">
        <v>1579383.7999999998</v>
      </c>
      <c r="S8" s="19">
        <v>24411</v>
      </c>
      <c r="T8" s="18">
        <v>3198120.4</v>
      </c>
      <c r="U8" s="13">
        <v>33</v>
      </c>
      <c r="V8" s="14">
        <v>2807.7441860465115</v>
      </c>
      <c r="W8" s="13">
        <v>43</v>
      </c>
      <c r="X8" s="18">
        <v>1400</v>
      </c>
      <c r="Y8" s="13">
        <f t="shared" si="0"/>
        <v>36627.970999999998</v>
      </c>
      <c r="Z8" s="14">
        <f t="shared" si="0"/>
        <v>6152002.3714587744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144</v>
      </c>
      <c r="F9" s="24">
        <v>22500</v>
      </c>
      <c r="G9" s="25">
        <v>168.739</v>
      </c>
      <c r="H9" s="26">
        <v>102600</v>
      </c>
      <c r="I9" s="27">
        <v>247</v>
      </c>
      <c r="J9" s="21">
        <v>128122.72727272728</v>
      </c>
      <c r="K9" s="25">
        <v>0</v>
      </c>
      <c r="L9" s="26">
        <v>0</v>
      </c>
      <c r="M9" s="27">
        <v>4873.1000000000004</v>
      </c>
      <c r="N9" s="76">
        <v>1087458.8</v>
      </c>
      <c r="O9" s="25">
        <v>56</v>
      </c>
      <c r="P9" s="26">
        <v>7284.6</v>
      </c>
      <c r="Q9" s="27">
        <v>6883</v>
      </c>
      <c r="R9" s="21">
        <v>1573617.2</v>
      </c>
      <c r="S9" s="25">
        <v>25448</v>
      </c>
      <c r="T9" s="26">
        <v>3224730.3</v>
      </c>
      <c r="U9" s="27">
        <v>29</v>
      </c>
      <c r="V9" s="21">
        <v>2793.3255813953488</v>
      </c>
      <c r="W9" s="27">
        <v>43</v>
      </c>
      <c r="X9" s="26">
        <v>1400</v>
      </c>
      <c r="Y9" s="20">
        <f t="shared" si="0"/>
        <v>37891.839</v>
      </c>
      <c r="Z9" s="21">
        <f t="shared" si="0"/>
        <v>6150506.952854122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177.77499999999998</v>
      </c>
      <c r="H10" s="30">
        <v>104000</v>
      </c>
      <c r="I10" s="37">
        <v>1032</v>
      </c>
      <c r="J10" s="38">
        <v>483896.0636363636</v>
      </c>
      <c r="K10" s="77">
        <v>0</v>
      </c>
      <c r="L10" s="30">
        <v>0</v>
      </c>
      <c r="M10" s="35">
        <v>8266.85</v>
      </c>
      <c r="N10" s="36">
        <v>1785545.1030000001</v>
      </c>
      <c r="O10" s="29">
        <v>62</v>
      </c>
      <c r="P10" s="30">
        <v>7841.6999999999989</v>
      </c>
      <c r="Q10" s="35">
        <v>12601</v>
      </c>
      <c r="R10" s="36">
        <v>1699069.0756000001</v>
      </c>
      <c r="S10" s="29">
        <v>4050</v>
      </c>
      <c r="T10" s="30">
        <v>772617</v>
      </c>
      <c r="U10" s="35">
        <v>763</v>
      </c>
      <c r="V10" s="36">
        <v>64192.679069767444</v>
      </c>
      <c r="W10" s="35">
        <v>65</v>
      </c>
      <c r="X10" s="30">
        <v>1100</v>
      </c>
      <c r="Y10" s="37">
        <f t="shared" si="0"/>
        <v>27140.625</v>
      </c>
      <c r="Z10" s="36">
        <f t="shared" si="0"/>
        <v>4935593.2213061312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4053.9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2131</v>
      </c>
      <c r="R11" s="14">
        <v>509300.6</v>
      </c>
      <c r="S11" s="19">
        <v>0</v>
      </c>
      <c r="T11" s="18">
        <v>0</v>
      </c>
      <c r="U11" s="13">
        <v>129</v>
      </c>
      <c r="V11" s="14">
        <v>24969</v>
      </c>
      <c r="W11" s="13">
        <v>2</v>
      </c>
      <c r="X11" s="18">
        <v>397</v>
      </c>
      <c r="Y11" s="13">
        <f>+W11+U11+S11+Q11+O11+M11+K11+I11+G11+E11</f>
        <v>2355</v>
      </c>
      <c r="Z11" s="14">
        <f t="shared" si="0"/>
        <v>628720.5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2231</v>
      </c>
      <c r="R12" s="21">
        <v>599254.4</v>
      </c>
      <c r="S12" s="25">
        <v>0</v>
      </c>
      <c r="T12" s="26">
        <v>0</v>
      </c>
      <c r="U12" s="27">
        <v>144</v>
      </c>
      <c r="V12" s="21">
        <v>26715</v>
      </c>
      <c r="W12" s="27">
        <v>0</v>
      </c>
      <c r="X12" s="26">
        <v>970</v>
      </c>
      <c r="Y12" s="20">
        <f t="shared" ref="Y12:Y19" si="1">+W12+U12+S12+Q12+O12+M12+K12+I12+G12+E12</f>
        <v>2477</v>
      </c>
      <c r="Z12" s="21">
        <f t="shared" si="0"/>
        <v>718990.70000000007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6803.5</v>
      </c>
      <c r="R13" s="36">
        <v>1888910.5</v>
      </c>
      <c r="S13" s="29">
        <v>2</v>
      </c>
      <c r="T13" s="30">
        <v>1835</v>
      </c>
      <c r="U13" s="35">
        <v>729</v>
      </c>
      <c r="V13" s="36">
        <v>148740</v>
      </c>
      <c r="W13" s="35">
        <v>15</v>
      </c>
      <c r="X13" s="30">
        <v>33722</v>
      </c>
      <c r="Y13" s="37">
        <f t="shared" si="1"/>
        <v>7779.5</v>
      </c>
      <c r="Z13" s="36">
        <f t="shared" si="0"/>
        <v>2299269.2000000002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1486</v>
      </c>
      <c r="N14" s="75">
        <v>107795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1486</v>
      </c>
      <c r="Z14" s="14">
        <f t="shared" si="0"/>
        <v>107795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573</v>
      </c>
      <c r="N15" s="76">
        <v>72749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573</v>
      </c>
      <c r="Z15" s="24">
        <f t="shared" si="0"/>
        <v>72749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3976</v>
      </c>
      <c r="N16" s="36">
        <v>569987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3976</v>
      </c>
      <c r="Z16" s="36">
        <f t="shared" si="0"/>
        <v>569987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878</v>
      </c>
      <c r="H17" s="18">
        <v>297772</v>
      </c>
      <c r="I17" s="13">
        <v>256</v>
      </c>
      <c r="J17" s="14">
        <v>181247</v>
      </c>
      <c r="K17" s="19">
        <v>30</v>
      </c>
      <c r="L17" s="18">
        <v>16950</v>
      </c>
      <c r="M17" s="13">
        <v>827.11200000000008</v>
      </c>
      <c r="N17" s="75">
        <v>438839.5</v>
      </c>
      <c r="O17" s="19">
        <v>3006</v>
      </c>
      <c r="P17" s="18">
        <v>1232579.3</v>
      </c>
      <c r="Q17" s="13">
        <v>5034</v>
      </c>
      <c r="R17" s="14">
        <v>1388975</v>
      </c>
      <c r="S17" s="19">
        <v>326</v>
      </c>
      <c r="T17" s="18">
        <v>77714</v>
      </c>
      <c r="U17" s="13">
        <v>0</v>
      </c>
      <c r="V17" s="14">
        <v>0</v>
      </c>
      <c r="W17" s="13">
        <v>3535.4760000000001</v>
      </c>
      <c r="X17" s="18">
        <v>461585</v>
      </c>
      <c r="Y17" s="41">
        <f t="shared" si="1"/>
        <v>13892.588</v>
      </c>
      <c r="Z17" s="42">
        <f t="shared" si="0"/>
        <v>4095661.8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</v>
      </c>
      <c r="F18" s="21">
        <v>976</v>
      </c>
      <c r="G18" s="25">
        <v>873</v>
      </c>
      <c r="H18" s="26">
        <v>289328</v>
      </c>
      <c r="I18" s="27">
        <v>198</v>
      </c>
      <c r="J18" s="21">
        <v>136763</v>
      </c>
      <c r="K18" s="25">
        <v>49</v>
      </c>
      <c r="L18" s="26">
        <v>36005</v>
      </c>
      <c r="M18" s="27">
        <v>736.05600000000004</v>
      </c>
      <c r="N18" s="21">
        <v>320304</v>
      </c>
      <c r="O18" s="25">
        <v>3168</v>
      </c>
      <c r="P18" s="26">
        <v>1283594.3999999999</v>
      </c>
      <c r="Q18" s="27">
        <v>4958</v>
      </c>
      <c r="R18" s="21">
        <v>1286722</v>
      </c>
      <c r="S18" s="25">
        <v>317</v>
      </c>
      <c r="T18" s="26">
        <v>80225</v>
      </c>
      <c r="U18" s="27">
        <v>2</v>
      </c>
      <c r="V18" s="21">
        <v>440</v>
      </c>
      <c r="W18" s="27">
        <v>2920.1260000000002</v>
      </c>
      <c r="X18" s="26">
        <v>912768</v>
      </c>
      <c r="Y18" s="23">
        <f t="shared" si="1"/>
        <v>13225.182000000001</v>
      </c>
      <c r="Z18" s="24">
        <f t="shared" si="0"/>
        <v>4347125.4000000004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1061</v>
      </c>
      <c r="H19" s="34">
        <v>344189</v>
      </c>
      <c r="I19" s="23">
        <v>417</v>
      </c>
      <c r="J19" s="24">
        <v>237410</v>
      </c>
      <c r="K19" s="78">
        <v>96</v>
      </c>
      <c r="L19" s="34">
        <v>64070</v>
      </c>
      <c r="M19" s="23">
        <v>1384.1559999999999</v>
      </c>
      <c r="N19" s="24">
        <v>508195</v>
      </c>
      <c r="O19" s="33">
        <v>1917</v>
      </c>
      <c r="P19" s="34">
        <v>795006.5</v>
      </c>
      <c r="Q19" s="23">
        <v>8009</v>
      </c>
      <c r="R19" s="24">
        <v>2454226.162</v>
      </c>
      <c r="S19" s="33">
        <v>125</v>
      </c>
      <c r="T19" s="34">
        <v>24609</v>
      </c>
      <c r="U19" s="23">
        <v>43</v>
      </c>
      <c r="V19" s="24">
        <v>9460</v>
      </c>
      <c r="W19" s="23">
        <v>6188.9066999999995</v>
      </c>
      <c r="X19" s="34">
        <v>795075</v>
      </c>
      <c r="Y19" s="35">
        <f t="shared" si="1"/>
        <v>19241.062699999999</v>
      </c>
      <c r="Z19" s="36">
        <f t="shared" si="0"/>
        <v>5232240.6620000005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864</v>
      </c>
      <c r="F20" s="14">
        <f t="shared" ref="F20:X22" si="2">F5+F8+F11+F14+F17</f>
        <v>78143</v>
      </c>
      <c r="G20" s="19">
        <f>G5+G8+G11+G14+G17</f>
        <v>1139.971</v>
      </c>
      <c r="H20" s="18">
        <f t="shared" si="2"/>
        <v>476012</v>
      </c>
      <c r="I20" s="13">
        <f t="shared" si="2"/>
        <v>1559</v>
      </c>
      <c r="J20" s="14">
        <f t="shared" si="2"/>
        <v>1479080.6272727272</v>
      </c>
      <c r="K20" s="19">
        <f t="shared" si="2"/>
        <v>1593</v>
      </c>
      <c r="L20" s="18">
        <f t="shared" si="2"/>
        <v>3101835</v>
      </c>
      <c r="M20" s="13">
        <f t="shared" si="2"/>
        <v>7492.1120000000001</v>
      </c>
      <c r="N20" s="14">
        <f t="shared" si="2"/>
        <v>1656810.9</v>
      </c>
      <c r="O20" s="19">
        <f t="shared" si="2"/>
        <v>3943</v>
      </c>
      <c r="P20" s="18">
        <f t="shared" si="2"/>
        <v>1310654.6000000001</v>
      </c>
      <c r="Q20" s="13">
        <f t="shared" si="2"/>
        <v>26584</v>
      </c>
      <c r="R20" s="14">
        <f t="shared" si="2"/>
        <v>5447835.4000000004</v>
      </c>
      <c r="S20" s="19">
        <f t="shared" si="2"/>
        <v>41522</v>
      </c>
      <c r="T20" s="18">
        <f t="shared" si="2"/>
        <v>8235214.4000000004</v>
      </c>
      <c r="U20" s="13">
        <f t="shared" si="2"/>
        <v>2654</v>
      </c>
      <c r="V20" s="14">
        <f t="shared" si="2"/>
        <v>855004.74418604653</v>
      </c>
      <c r="W20" s="13">
        <f t="shared" si="2"/>
        <v>3770.4760000000001</v>
      </c>
      <c r="X20" s="18">
        <f t="shared" si="2"/>
        <v>488524</v>
      </c>
      <c r="Y20" s="31">
        <f t="shared" ref="Y20:Z22" si="3">+Y17+Y14+Y11+Y8+Y5</f>
        <v>91121.558999999994</v>
      </c>
      <c r="Z20" s="32">
        <f t="shared" si="3"/>
        <v>23129114.671458773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934</v>
      </c>
      <c r="F21" s="21">
        <f t="shared" si="4"/>
        <v>86761</v>
      </c>
      <c r="G21" s="25">
        <f t="shared" si="4"/>
        <v>1146.739</v>
      </c>
      <c r="H21" s="26">
        <f t="shared" si="4"/>
        <v>472368</v>
      </c>
      <c r="I21" s="27">
        <f t="shared" si="4"/>
        <v>1504</v>
      </c>
      <c r="J21" s="21">
        <f t="shared" si="4"/>
        <v>1322515.0272727273</v>
      </c>
      <c r="K21" s="25">
        <f t="shared" si="4"/>
        <v>1935</v>
      </c>
      <c r="L21" s="26">
        <f t="shared" si="4"/>
        <v>3784842</v>
      </c>
      <c r="M21" s="27">
        <f t="shared" si="4"/>
        <v>6975.1560000000009</v>
      </c>
      <c r="N21" s="21">
        <f t="shared" si="4"/>
        <v>1691442.8</v>
      </c>
      <c r="O21" s="25">
        <f t="shared" si="4"/>
        <v>4043</v>
      </c>
      <c r="P21" s="26">
        <f t="shared" si="4"/>
        <v>1365141</v>
      </c>
      <c r="Q21" s="27">
        <f t="shared" si="4"/>
        <v>26777</v>
      </c>
      <c r="R21" s="21">
        <f t="shared" si="4"/>
        <v>5485199.6000000006</v>
      </c>
      <c r="S21" s="25">
        <f t="shared" si="4"/>
        <v>43220</v>
      </c>
      <c r="T21" s="26">
        <f t="shared" si="4"/>
        <v>8478910.3000000007</v>
      </c>
      <c r="U21" s="27">
        <f t="shared" si="2"/>
        <v>2639</v>
      </c>
      <c r="V21" s="21">
        <f t="shared" si="2"/>
        <v>936528.3255813953</v>
      </c>
      <c r="W21" s="27">
        <f t="shared" si="2"/>
        <v>3154.1260000000002</v>
      </c>
      <c r="X21" s="26">
        <f t="shared" si="2"/>
        <v>946819</v>
      </c>
      <c r="Y21" s="23">
        <f t="shared" si="3"/>
        <v>92328.021000000008</v>
      </c>
      <c r="Z21" s="24">
        <f t="shared" si="3"/>
        <v>24570527.052854121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1609.9</v>
      </c>
      <c r="F22" s="24">
        <f t="shared" si="2"/>
        <v>288723.59999999998</v>
      </c>
      <c r="G22" s="33">
        <f t="shared" si="2"/>
        <v>1584.7750000000001</v>
      </c>
      <c r="H22" s="34">
        <f t="shared" si="2"/>
        <v>717367</v>
      </c>
      <c r="I22" s="23">
        <f t="shared" si="2"/>
        <v>3488</v>
      </c>
      <c r="J22" s="24">
        <f t="shared" si="2"/>
        <v>3146705.7636363637</v>
      </c>
      <c r="K22" s="33">
        <f t="shared" si="2"/>
        <v>4019</v>
      </c>
      <c r="L22" s="34">
        <f t="shared" si="2"/>
        <v>7818977</v>
      </c>
      <c r="M22" s="23">
        <f t="shared" si="2"/>
        <v>14926.306</v>
      </c>
      <c r="N22" s="24">
        <f t="shared" si="2"/>
        <v>3113988.3530000001</v>
      </c>
      <c r="O22" s="33">
        <f t="shared" si="2"/>
        <v>4946</v>
      </c>
      <c r="P22" s="34">
        <f t="shared" si="2"/>
        <v>1518125.2</v>
      </c>
      <c r="Q22" s="23">
        <f t="shared" si="2"/>
        <v>57810.9</v>
      </c>
      <c r="R22" s="24">
        <f t="shared" si="2"/>
        <v>10831230.737600001</v>
      </c>
      <c r="S22" s="33">
        <f t="shared" si="2"/>
        <v>32300.2</v>
      </c>
      <c r="T22" s="34">
        <f t="shared" si="2"/>
        <v>3156549</v>
      </c>
      <c r="U22" s="23">
        <f t="shared" si="2"/>
        <v>5077.5</v>
      </c>
      <c r="V22" s="24">
        <f t="shared" si="2"/>
        <v>1646875.1790697675</v>
      </c>
      <c r="W22" s="23">
        <f t="shared" si="2"/>
        <v>7687.1066999999994</v>
      </c>
      <c r="X22" s="34">
        <f t="shared" si="2"/>
        <v>1197174</v>
      </c>
      <c r="Y22" s="23">
        <f t="shared" si="3"/>
        <v>133449.68770000001</v>
      </c>
      <c r="Z22" s="24">
        <f t="shared" si="3"/>
        <v>33435715.833306134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54.653778345188151</v>
      </c>
      <c r="F23" s="178"/>
      <c r="G23" s="177">
        <f>(G20+G21)/(G22+G41)*100</f>
        <v>71.992476823794078</v>
      </c>
      <c r="H23" s="178"/>
      <c r="I23" s="177">
        <f>(I20+I21)/(I22+I41)*100</f>
        <v>44.256610316428265</v>
      </c>
      <c r="J23" s="178"/>
      <c r="K23" s="177">
        <f>(K20+K21)/(K22+K41)*100</f>
        <v>42.100238663484483</v>
      </c>
      <c r="L23" s="178"/>
      <c r="M23" s="177">
        <f>(M20+M21)/(M22+M41)*100</f>
        <v>49.316326861754852</v>
      </c>
      <c r="N23" s="178"/>
      <c r="O23" s="177">
        <f>(O20+O21)/(O22+O41)*100</f>
        <v>79.923939151321051</v>
      </c>
      <c r="P23" s="178"/>
      <c r="Q23" s="177">
        <f>(Q20+Q21)/(Q22+Q41)*100</f>
        <v>46.074422267274997</v>
      </c>
      <c r="R23" s="178"/>
      <c r="S23" s="177">
        <f>(S20+S21)/(S22+S41)*100</f>
        <v>127.8190725568038</v>
      </c>
      <c r="T23" s="178"/>
      <c r="U23" s="177">
        <f>(U20+U21)/(U22+U41)*100</f>
        <v>52.199211045364891</v>
      </c>
      <c r="V23" s="178"/>
      <c r="W23" s="177">
        <f>(W20+W21)/(W22+W41)*100</f>
        <v>46.921439861003194</v>
      </c>
      <c r="X23" s="178"/>
      <c r="Y23" s="177">
        <f>(Y20+Y21)/(Y22+Y41)*100</f>
        <v>68.424313986980721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179342.56786135782</v>
      </c>
      <c r="F24" s="180"/>
      <c r="G24" s="181">
        <f>H22/G22*1000</f>
        <v>452661.73431559687</v>
      </c>
      <c r="H24" s="182"/>
      <c r="I24" s="183">
        <f>J22/I22*1000</f>
        <v>902151.88177648047</v>
      </c>
      <c r="J24" s="184"/>
      <c r="K24" s="181">
        <f>L22/K22*1000</f>
        <v>1945503.1102264244</v>
      </c>
      <c r="L24" s="182"/>
      <c r="M24" s="183">
        <f>N22/M22*1000</f>
        <v>208624.18022248772</v>
      </c>
      <c r="N24" s="184"/>
      <c r="O24" s="181">
        <f>P22/O22*1000</f>
        <v>306939.9919126567</v>
      </c>
      <c r="P24" s="182"/>
      <c r="Q24" s="183">
        <f>R22/Q22*1000</f>
        <v>187356.20337341228</v>
      </c>
      <c r="R24" s="184"/>
      <c r="S24" s="181">
        <f>T22/S22*1000</f>
        <v>97725.370121547225</v>
      </c>
      <c r="T24" s="182"/>
      <c r="U24" s="183">
        <f>V22/U22*1000</f>
        <v>324347.64728109649</v>
      </c>
      <c r="V24" s="184"/>
      <c r="W24" s="181">
        <f>X22/W22*1000</f>
        <v>155737.91892338378</v>
      </c>
      <c r="X24" s="182"/>
      <c r="Y24" s="183">
        <f>Z22/Y22*1000</f>
        <v>250549.22502681985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1.2063722499067338</v>
      </c>
      <c r="F25" s="49"/>
      <c r="G25" s="50">
        <f>G22/Y22*100</f>
        <v>1.1875449297136123</v>
      </c>
      <c r="H25" s="51"/>
      <c r="I25" s="48">
        <f>I22/Y22*100</f>
        <v>2.6137191177555672</v>
      </c>
      <c r="J25" s="49"/>
      <c r="K25" s="50">
        <f>K22/Y22*100</f>
        <v>3.0116218848221403</v>
      </c>
      <c r="L25" s="51"/>
      <c r="M25" s="48">
        <f>M22/Y22*100</f>
        <v>11.184968850249319</v>
      </c>
      <c r="N25" s="49"/>
      <c r="O25" s="50">
        <f>O22/Y22*100</f>
        <v>3.7062656985146316</v>
      </c>
      <c r="P25" s="51"/>
      <c r="Q25" s="48">
        <f>Q22/Y22*100</f>
        <v>43.32037114238971</v>
      </c>
      <c r="R25" s="49"/>
      <c r="S25" s="50">
        <f>S22/Y22*100</f>
        <v>24.20402816723864</v>
      </c>
      <c r="T25" s="51"/>
      <c r="U25" s="48">
        <f>U22/Y22*100</f>
        <v>3.8048047076846023</v>
      </c>
      <c r="V25" s="49"/>
      <c r="W25" s="50">
        <f>W22/Y22*100</f>
        <v>5.7603032517250314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31">
        <f>+'(令和5年5月)'!E20</f>
        <v>859</v>
      </c>
      <c r="F27" s="128">
        <f>+'(令和5年5月)'!F20</f>
        <v>76270</v>
      </c>
      <c r="G27" s="129">
        <f>+'(令和5年5月)'!G20</f>
        <v>1039.308</v>
      </c>
      <c r="H27" s="130">
        <f>+'(令和5年5月)'!H20</f>
        <v>405096</v>
      </c>
      <c r="I27" s="131">
        <f>+'(令和5年5月)'!I20</f>
        <v>1326</v>
      </c>
      <c r="J27" s="128">
        <f>+'(令和5年5月)'!J20</f>
        <v>1030457</v>
      </c>
      <c r="K27" s="129">
        <f>+'(令和5年5月)'!K20</f>
        <v>1767</v>
      </c>
      <c r="L27" s="130">
        <f>+'(令和5年5月)'!L20</f>
        <v>3303664</v>
      </c>
      <c r="M27" s="131">
        <f>+'(令和5年5月)'!M20</f>
        <v>8512.1280000000006</v>
      </c>
      <c r="N27" s="128">
        <f>+'(令和5年5月)'!N20</f>
        <v>1797458</v>
      </c>
      <c r="O27" s="129">
        <f>+'(令和5年5月)'!O20</f>
        <v>4080</v>
      </c>
      <c r="P27" s="130">
        <f>+'(令和5年5月)'!P20</f>
        <v>1323499</v>
      </c>
      <c r="Q27" s="131">
        <f>+'(令和5年5月)'!Q20</f>
        <v>26618</v>
      </c>
      <c r="R27" s="128">
        <f>+'(令和5年5月)'!R20</f>
        <v>4895466</v>
      </c>
      <c r="S27" s="129">
        <f>+'(令和5年5月)'!S20</f>
        <v>45565</v>
      </c>
      <c r="T27" s="130">
        <f>+'(令和5年5月)'!T20</f>
        <v>8302248</v>
      </c>
      <c r="U27" s="131">
        <f>+'(令和5年5月)'!U20</f>
        <v>3247</v>
      </c>
      <c r="V27" s="128">
        <f>+'(令和5年5月)'!V20</f>
        <v>879911</v>
      </c>
      <c r="W27" s="131">
        <f>+'(令和5年5月)'!W20</f>
        <v>5897.335</v>
      </c>
      <c r="X27" s="130">
        <f>+'(令和5年5月)'!X20</f>
        <v>1308887</v>
      </c>
      <c r="Y27" s="131">
        <f>+'(令和5年5月)'!Y20</f>
        <v>98910.770999999993</v>
      </c>
      <c r="Z27" s="128">
        <f>+'(令和5年5月)'!Z20</f>
        <v>23322956</v>
      </c>
    </row>
    <row r="28" spans="1:28" ht="18.95" customHeight="1" x14ac:dyDescent="0.15">
      <c r="A28" s="22"/>
      <c r="B28" s="190"/>
      <c r="C28" s="7"/>
      <c r="D28" s="55" t="s">
        <v>22</v>
      </c>
      <c r="E28" s="154">
        <f>+'(令和5年5月)'!E21</f>
        <v>1099</v>
      </c>
      <c r="F28" s="135">
        <f>+'(令和5年5月)'!F21</f>
        <v>98809</v>
      </c>
      <c r="G28" s="136">
        <f>+'(令和5年5月)'!G21</f>
        <v>1114.1199999999999</v>
      </c>
      <c r="H28" s="137">
        <f>+'(令和5年5月)'!H21</f>
        <v>417738</v>
      </c>
      <c r="I28" s="134">
        <f>+'(令和5年5月)'!I21</f>
        <v>2288</v>
      </c>
      <c r="J28" s="135">
        <f>+'(令和5年5月)'!J21</f>
        <v>1743201</v>
      </c>
      <c r="K28" s="136">
        <f>+'(令和5年5月)'!K21</f>
        <v>1975</v>
      </c>
      <c r="L28" s="137">
        <f>+'(令和5年5月)'!L21</f>
        <v>3623068</v>
      </c>
      <c r="M28" s="134">
        <f>+'(令和5年5月)'!M21</f>
        <v>7901.86</v>
      </c>
      <c r="N28" s="135">
        <f>+'(令和5年5月)'!N21</f>
        <v>1708106</v>
      </c>
      <c r="O28" s="136">
        <f>+'(令和5年5月)'!O21</f>
        <v>3962</v>
      </c>
      <c r="P28" s="137">
        <f>+'(令和5年5月)'!P21</f>
        <v>1309385</v>
      </c>
      <c r="Q28" s="134">
        <f>+'(令和5年5月)'!Q21</f>
        <v>26628</v>
      </c>
      <c r="R28" s="135">
        <f>+'(令和5年5月)'!R21</f>
        <v>4911526</v>
      </c>
      <c r="S28" s="136">
        <f>+'(令和5年5月)'!S21</f>
        <v>45173</v>
      </c>
      <c r="T28" s="137">
        <f>+'(令和5年5月)'!T21</f>
        <v>8532213</v>
      </c>
      <c r="U28" s="134">
        <f>+'(令和5年5月)'!U21</f>
        <v>3100</v>
      </c>
      <c r="V28" s="135">
        <f>+'(令和5年5月)'!V21</f>
        <v>1286692</v>
      </c>
      <c r="W28" s="134">
        <f>+'(令和5年5月)'!W21</f>
        <v>5948.5068000000001</v>
      </c>
      <c r="X28" s="137">
        <f>+'(令和5年5月)'!X21</f>
        <v>1415687</v>
      </c>
      <c r="Y28" s="138">
        <f>+'(令和5年5月)'!Y21</f>
        <v>99189.486799999999</v>
      </c>
      <c r="Z28" s="139">
        <f>+'(令和5年5月)'!Z21</f>
        <v>25046425</v>
      </c>
    </row>
    <row r="29" spans="1:28" ht="18.95" customHeight="1" thickBot="1" x14ac:dyDescent="0.2">
      <c r="A29" s="22"/>
      <c r="B29" s="190"/>
      <c r="C29" s="7"/>
      <c r="D29" s="55" t="s">
        <v>24</v>
      </c>
      <c r="E29" s="138">
        <f>+'(令和5年5月)'!E22</f>
        <v>1769.4080000000001</v>
      </c>
      <c r="F29" s="139">
        <f>+'(令和5年5月)'!F22</f>
        <v>341673</v>
      </c>
      <c r="G29" s="140">
        <f>+'(令和5年5月)'!G22</f>
        <v>1679.0640000000001</v>
      </c>
      <c r="H29" s="141">
        <f>+'(令和5年5月)'!H22</f>
        <v>735120</v>
      </c>
      <c r="I29" s="138">
        <f>+'(令和5年5月)'!I22</f>
        <v>3433</v>
      </c>
      <c r="J29" s="139">
        <f>+'(令和5年5月)'!J22</f>
        <v>2786590.3</v>
      </c>
      <c r="K29" s="140">
        <f>+'(令和5年5月)'!K22</f>
        <v>7737.2999999999993</v>
      </c>
      <c r="L29" s="141">
        <f>+'(令和5年5月)'!L22</f>
        <v>4837152</v>
      </c>
      <c r="M29" s="138">
        <f>+'(令和5年5月)'!M22</f>
        <v>18123.880000000005</v>
      </c>
      <c r="N29" s="139">
        <f>+'(令和5年5月)'!N22</f>
        <v>3726232.25</v>
      </c>
      <c r="O29" s="140">
        <f>+'(令和5年5月)'!O22</f>
        <v>4816</v>
      </c>
      <c r="P29" s="141">
        <f>+'(令和5年5月)'!P22</f>
        <v>1370525</v>
      </c>
      <c r="Q29" s="138">
        <f>+'(令和5年5月)'!Q22</f>
        <v>61340.5</v>
      </c>
      <c r="R29" s="139">
        <f>+'(令和5年5月)'!R22</f>
        <v>11179073.1</v>
      </c>
      <c r="S29" s="140">
        <f>+'(令和5年5月)'!S22</f>
        <v>34106</v>
      </c>
      <c r="T29" s="141">
        <f>+'(令和5年5月)'!T22</f>
        <v>3459154</v>
      </c>
      <c r="U29" s="138">
        <f>+'(令和5年5月)'!U22</f>
        <v>5541.2</v>
      </c>
      <c r="V29" s="139">
        <f>+'(令和5年5月)'!V22</f>
        <v>1721579.5</v>
      </c>
      <c r="W29" s="138">
        <f>+'(令和5年5月)'!W22</f>
        <v>7935.7371999999996</v>
      </c>
      <c r="X29" s="141">
        <f>+'(令和5年5月)'!X22</f>
        <v>1972119.5</v>
      </c>
      <c r="Y29" s="138">
        <f>+'(令和5年5月)'!Y22</f>
        <v>146482.08919999999</v>
      </c>
      <c r="Z29" s="139">
        <f>+'(令和5年5月)'!Z22</f>
        <v>32129218.649999999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185">
        <f>+'(令和5年5月)'!E23</f>
        <v>51.815171736332225</v>
      </c>
      <c r="F30" s="186">
        <f>+'(令和5年1月)'!F23</f>
        <v>0</v>
      </c>
      <c r="G30" s="185">
        <f>+'(令和5年5月)'!G23</f>
        <v>62.728390242765677</v>
      </c>
      <c r="H30" s="186">
        <f>+'(令和5年1月)'!H23</f>
        <v>0</v>
      </c>
      <c r="I30" s="185">
        <f>+'(令和5年5月)'!I23</f>
        <v>46.167603474706183</v>
      </c>
      <c r="J30" s="186">
        <f>+'(令和5年1月)'!J23</f>
        <v>0</v>
      </c>
      <c r="K30" s="185">
        <f>+'(令和5年5月)'!K23</f>
        <v>23.860839401629836</v>
      </c>
      <c r="L30" s="186">
        <f>+'(令和5年1月)'!L23</f>
        <v>0</v>
      </c>
      <c r="M30" s="185">
        <f>+'(令和5年5月)'!M23</f>
        <v>46.058201851016896</v>
      </c>
      <c r="N30" s="186">
        <f>+'(令和5年1月)'!N23</f>
        <v>0</v>
      </c>
      <c r="O30" s="185">
        <f>+'(令和5年5月)'!O23</f>
        <v>84.528063905823004</v>
      </c>
      <c r="P30" s="186">
        <f>+'(令和5年1月)'!P23</f>
        <v>0</v>
      </c>
      <c r="Q30" s="185">
        <f>+'(令和5年5月)'!Q23</f>
        <v>43.398456284487047</v>
      </c>
      <c r="R30" s="186">
        <f>+'(令和5年1月)'!R23</f>
        <v>0</v>
      </c>
      <c r="S30" s="185">
        <f>+'(令和5年5月)'!S23</f>
        <v>133.7923916248894</v>
      </c>
      <c r="T30" s="186">
        <f>+'(令和5年1月)'!T23</f>
        <v>0</v>
      </c>
      <c r="U30" s="185">
        <f>+'(令和5年5月)'!U23</f>
        <v>58.040858130475335</v>
      </c>
      <c r="V30" s="186">
        <f>+'(令和5年1月)'!V23</f>
        <v>0</v>
      </c>
      <c r="W30" s="185">
        <f>+'(令和5年5月)'!W23</f>
        <v>74.396187990410795</v>
      </c>
      <c r="X30" s="186">
        <f>+'(令和5年1月)'!X23</f>
        <v>0</v>
      </c>
      <c r="Y30" s="185">
        <f>+'(令和5年5月)'!Y23</f>
        <v>67.555007032801271</v>
      </c>
      <c r="Z30" s="186">
        <f>+'(令和5年1月)'!Z23</f>
        <v>0</v>
      </c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5</v>
      </c>
      <c r="F31" s="91">
        <f t="shared" ref="F31:Z33" si="5">F20-F27</f>
        <v>1873</v>
      </c>
      <c r="G31" s="92">
        <f t="shared" si="5"/>
        <v>100.66300000000001</v>
      </c>
      <c r="H31" s="93">
        <f t="shared" si="5"/>
        <v>70916</v>
      </c>
      <c r="I31" s="90">
        <f t="shared" si="5"/>
        <v>233</v>
      </c>
      <c r="J31" s="91">
        <f t="shared" si="5"/>
        <v>448623.6272727272</v>
      </c>
      <c r="K31" s="92">
        <f t="shared" si="5"/>
        <v>-174</v>
      </c>
      <c r="L31" s="93">
        <f t="shared" si="5"/>
        <v>-201829</v>
      </c>
      <c r="M31" s="90">
        <f t="shared" si="5"/>
        <v>-1020.0160000000005</v>
      </c>
      <c r="N31" s="91">
        <f t="shared" si="5"/>
        <v>-140647.10000000009</v>
      </c>
      <c r="O31" s="92">
        <f t="shared" si="5"/>
        <v>-137</v>
      </c>
      <c r="P31" s="93">
        <f t="shared" si="5"/>
        <v>-12844.399999999907</v>
      </c>
      <c r="Q31" s="90">
        <f t="shared" si="5"/>
        <v>-34</v>
      </c>
      <c r="R31" s="91">
        <f t="shared" si="5"/>
        <v>552369.40000000037</v>
      </c>
      <c r="S31" s="92">
        <f t="shared" si="5"/>
        <v>-4043</v>
      </c>
      <c r="T31" s="93">
        <f t="shared" si="5"/>
        <v>-67033.599999999627</v>
      </c>
      <c r="U31" s="90">
        <f t="shared" si="5"/>
        <v>-593</v>
      </c>
      <c r="V31" s="91">
        <f t="shared" si="5"/>
        <v>-24906.255813953467</v>
      </c>
      <c r="W31" s="92">
        <f t="shared" si="5"/>
        <v>-2126.8589999999999</v>
      </c>
      <c r="X31" s="93">
        <f t="shared" si="5"/>
        <v>-820363</v>
      </c>
      <c r="Y31" s="90">
        <f t="shared" si="5"/>
        <v>-7789.2119999999995</v>
      </c>
      <c r="Z31" s="91">
        <f t="shared" si="5"/>
        <v>-193841.32854122669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-165</v>
      </c>
      <c r="F32" s="95">
        <f t="shared" si="6"/>
        <v>-12048</v>
      </c>
      <c r="G32" s="96">
        <f t="shared" si="6"/>
        <v>32.619000000000142</v>
      </c>
      <c r="H32" s="97">
        <f t="shared" si="6"/>
        <v>54630</v>
      </c>
      <c r="I32" s="94">
        <f t="shared" si="6"/>
        <v>-784</v>
      </c>
      <c r="J32" s="95">
        <f t="shared" si="6"/>
        <v>-420685.97272727266</v>
      </c>
      <c r="K32" s="96">
        <f t="shared" si="6"/>
        <v>-40</v>
      </c>
      <c r="L32" s="97">
        <f t="shared" si="6"/>
        <v>161774</v>
      </c>
      <c r="M32" s="94">
        <f t="shared" si="6"/>
        <v>-926.70399999999881</v>
      </c>
      <c r="N32" s="95">
        <f t="shared" si="6"/>
        <v>-16663.199999999953</v>
      </c>
      <c r="O32" s="96">
        <f t="shared" si="6"/>
        <v>81</v>
      </c>
      <c r="P32" s="97">
        <f t="shared" si="6"/>
        <v>55756</v>
      </c>
      <c r="Q32" s="94">
        <f t="shared" si="6"/>
        <v>149</v>
      </c>
      <c r="R32" s="95">
        <f t="shared" si="6"/>
        <v>573673.60000000056</v>
      </c>
      <c r="S32" s="96">
        <f t="shared" si="6"/>
        <v>-1953</v>
      </c>
      <c r="T32" s="97">
        <f t="shared" si="6"/>
        <v>-53302.699999999255</v>
      </c>
      <c r="U32" s="94">
        <f t="shared" si="5"/>
        <v>-461</v>
      </c>
      <c r="V32" s="95">
        <f t="shared" si="5"/>
        <v>-350163.6744186047</v>
      </c>
      <c r="W32" s="96">
        <f t="shared" si="5"/>
        <v>-2794.3807999999999</v>
      </c>
      <c r="X32" s="97">
        <f t="shared" si="5"/>
        <v>-468868</v>
      </c>
      <c r="Y32" s="94">
        <f t="shared" si="5"/>
        <v>-6861.4657999999908</v>
      </c>
      <c r="Z32" s="95">
        <f t="shared" si="5"/>
        <v>-475897.94714587927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-159.50800000000004</v>
      </c>
      <c r="F33" s="95">
        <f t="shared" si="5"/>
        <v>-52949.400000000023</v>
      </c>
      <c r="G33" s="96">
        <f t="shared" si="5"/>
        <v>-94.288999999999987</v>
      </c>
      <c r="H33" s="97">
        <f t="shared" si="5"/>
        <v>-17753</v>
      </c>
      <c r="I33" s="94">
        <f t="shared" si="5"/>
        <v>55</v>
      </c>
      <c r="J33" s="95">
        <f t="shared" si="5"/>
        <v>360115.46363636386</v>
      </c>
      <c r="K33" s="96">
        <f t="shared" si="5"/>
        <v>-3718.2999999999993</v>
      </c>
      <c r="L33" s="97">
        <f t="shared" si="5"/>
        <v>2981825</v>
      </c>
      <c r="M33" s="94">
        <f t="shared" si="5"/>
        <v>-3197.5740000000042</v>
      </c>
      <c r="N33" s="95">
        <f t="shared" si="5"/>
        <v>-612243.89699999988</v>
      </c>
      <c r="O33" s="96">
        <f t="shared" si="5"/>
        <v>130</v>
      </c>
      <c r="P33" s="97">
        <f t="shared" si="5"/>
        <v>147600.19999999995</v>
      </c>
      <c r="Q33" s="94">
        <f t="shared" si="5"/>
        <v>-3529.5999999999985</v>
      </c>
      <c r="R33" s="95">
        <f t="shared" si="5"/>
        <v>-347842.36239999905</v>
      </c>
      <c r="S33" s="96">
        <f t="shared" si="5"/>
        <v>-1805.7999999999993</v>
      </c>
      <c r="T33" s="97">
        <f t="shared" si="5"/>
        <v>-302605</v>
      </c>
      <c r="U33" s="94">
        <f t="shared" si="5"/>
        <v>-463.69999999999982</v>
      </c>
      <c r="V33" s="95">
        <f t="shared" si="5"/>
        <v>-74704.320930232527</v>
      </c>
      <c r="W33" s="96">
        <f t="shared" si="5"/>
        <v>-248.63050000000021</v>
      </c>
      <c r="X33" s="97">
        <f t="shared" si="5"/>
        <v>-774945.5</v>
      </c>
      <c r="Y33" s="94">
        <f t="shared" si="5"/>
        <v>-13032.401499999978</v>
      </c>
      <c r="Z33" s="95">
        <f t="shared" si="5"/>
        <v>1306497.1833061352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2.8386066088559261</v>
      </c>
      <c r="F34" s="188"/>
      <c r="G34" s="187">
        <f t="shared" ref="G34" si="7">+G23-G30</f>
        <v>9.2640865810284012</v>
      </c>
      <c r="H34" s="188"/>
      <c r="I34" s="187">
        <f t="shared" ref="I34" si="8">+I23-I30</f>
        <v>-1.9109931582779183</v>
      </c>
      <c r="J34" s="188"/>
      <c r="K34" s="187">
        <f t="shared" ref="K34" si="9">+K23-K30</f>
        <v>18.239399261854647</v>
      </c>
      <c r="L34" s="188"/>
      <c r="M34" s="187">
        <f t="shared" ref="M34" si="10">+M23-M30</f>
        <v>3.258125010737956</v>
      </c>
      <c r="N34" s="188"/>
      <c r="O34" s="187">
        <f t="shared" ref="O34" si="11">+O23-O30</f>
        <v>-4.604124754501953</v>
      </c>
      <c r="P34" s="188"/>
      <c r="Q34" s="187">
        <f t="shared" ref="Q34" si="12">+Q23-Q30</f>
        <v>2.6759659827879503</v>
      </c>
      <c r="R34" s="188"/>
      <c r="S34" s="187">
        <f t="shared" ref="S34" si="13">+S23-S30</f>
        <v>-5.9733190680856012</v>
      </c>
      <c r="T34" s="188"/>
      <c r="U34" s="187">
        <f t="shared" ref="U34" si="14">+U23-U30</f>
        <v>-5.8416470851104449</v>
      </c>
      <c r="V34" s="188"/>
      <c r="W34" s="187">
        <f t="shared" ref="W34" si="15">+W23-W30</f>
        <v>-27.474748129407601</v>
      </c>
      <c r="X34" s="188"/>
      <c r="Y34" s="187">
        <f t="shared" ref="Y34" si="16">+Y23-Y30</f>
        <v>0.86930695417945003</v>
      </c>
      <c r="Z34" s="188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100.58207217694995</v>
      </c>
      <c r="F35" s="60">
        <f t="shared" si="17"/>
        <v>102.45574931165595</v>
      </c>
      <c r="G35" s="61">
        <f t="shared" si="17"/>
        <v>109.6855792508092</v>
      </c>
      <c r="H35" s="62">
        <f t="shared" si="17"/>
        <v>117.50597389260817</v>
      </c>
      <c r="I35" s="59">
        <f t="shared" si="17"/>
        <v>117.57164404223228</v>
      </c>
      <c r="J35" s="60">
        <f t="shared" si="17"/>
        <v>143.53637534343764</v>
      </c>
      <c r="K35" s="61">
        <f t="shared" si="17"/>
        <v>90.152801358234285</v>
      </c>
      <c r="L35" s="62">
        <f t="shared" si="17"/>
        <v>93.890752812634702</v>
      </c>
      <c r="M35" s="59">
        <f t="shared" si="17"/>
        <v>88.016909520157583</v>
      </c>
      <c r="N35" s="60">
        <f t="shared" si="17"/>
        <v>92.175221896700776</v>
      </c>
      <c r="O35" s="61">
        <f t="shared" si="17"/>
        <v>96.642156862745097</v>
      </c>
      <c r="P35" s="62">
        <f t="shared" si="17"/>
        <v>99.029511922562847</v>
      </c>
      <c r="Q35" s="59">
        <f t="shared" si="17"/>
        <v>99.872266887068903</v>
      </c>
      <c r="R35" s="60">
        <f t="shared" si="17"/>
        <v>111.28328539101284</v>
      </c>
      <c r="S35" s="61">
        <f t="shared" si="17"/>
        <v>91.126961483594854</v>
      </c>
      <c r="T35" s="62">
        <f t="shared" si="17"/>
        <v>99.192584948076728</v>
      </c>
      <c r="U35" s="59">
        <f t="shared" si="17"/>
        <v>81.736987988912844</v>
      </c>
      <c r="V35" s="60">
        <f t="shared" si="17"/>
        <v>97.169457386718264</v>
      </c>
      <c r="W35" s="61">
        <f t="shared" si="17"/>
        <v>63.93525210963935</v>
      </c>
      <c r="X35" s="62">
        <f t="shared" si="17"/>
        <v>37.323619227633856</v>
      </c>
      <c r="Y35" s="59">
        <f t="shared" si="17"/>
        <v>92.125011339766019</v>
      </c>
      <c r="Z35" s="60">
        <f t="shared" si="17"/>
        <v>99.168881815232908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84.986351228389452</v>
      </c>
      <c r="F36" s="64">
        <f t="shared" si="17"/>
        <v>87.806778734730642</v>
      </c>
      <c r="G36" s="65">
        <f t="shared" si="17"/>
        <v>102.92778156751518</v>
      </c>
      <c r="H36" s="66">
        <f t="shared" si="17"/>
        <v>113.07757493931602</v>
      </c>
      <c r="I36" s="63">
        <f t="shared" si="17"/>
        <v>65.734265734265733</v>
      </c>
      <c r="J36" s="64">
        <f t="shared" si="17"/>
        <v>75.867041567365291</v>
      </c>
      <c r="K36" s="65">
        <f t="shared" si="17"/>
        <v>97.974683544303801</v>
      </c>
      <c r="L36" s="66">
        <f t="shared" si="17"/>
        <v>104.4651107845616</v>
      </c>
      <c r="M36" s="63">
        <f t="shared" si="17"/>
        <v>88.272330818313677</v>
      </c>
      <c r="N36" s="64">
        <f t="shared" si="17"/>
        <v>99.024463352976923</v>
      </c>
      <c r="O36" s="65">
        <f t="shared" si="17"/>
        <v>102.04442200908632</v>
      </c>
      <c r="P36" s="66">
        <f t="shared" si="17"/>
        <v>104.25818227641221</v>
      </c>
      <c r="Q36" s="63">
        <f t="shared" si="17"/>
        <v>100.55956136397776</v>
      </c>
      <c r="R36" s="64">
        <f t="shared" si="17"/>
        <v>111.68014991674686</v>
      </c>
      <c r="S36" s="65">
        <f t="shared" si="17"/>
        <v>95.676620990414634</v>
      </c>
      <c r="T36" s="66">
        <f t="shared" si="17"/>
        <v>99.375276965073439</v>
      </c>
      <c r="U36" s="63">
        <f t="shared" si="17"/>
        <v>85.129032258064512</v>
      </c>
      <c r="V36" s="64">
        <f t="shared" si="17"/>
        <v>72.785742476163321</v>
      </c>
      <c r="W36" s="65">
        <f t="shared" si="17"/>
        <v>53.02382776127952</v>
      </c>
      <c r="X36" s="66">
        <f t="shared" si="17"/>
        <v>66.880532208037508</v>
      </c>
      <c r="Y36" s="63">
        <f t="shared" si="17"/>
        <v>93.082466679321513</v>
      </c>
      <c r="Z36" s="64">
        <f t="shared" si="17"/>
        <v>98.099936629096248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90.985233479220156</v>
      </c>
      <c r="F37" s="68">
        <f t="shared" si="17"/>
        <v>84.502901897428245</v>
      </c>
      <c r="G37" s="69">
        <f t="shared" si="17"/>
        <v>94.384430849568574</v>
      </c>
      <c r="H37" s="70">
        <f t="shared" si="17"/>
        <v>97.58502013276744</v>
      </c>
      <c r="I37" s="67">
        <f t="shared" si="17"/>
        <v>101.60209729099911</v>
      </c>
      <c r="J37" s="68">
        <f t="shared" si="17"/>
        <v>112.92315786918385</v>
      </c>
      <c r="K37" s="69">
        <f t="shared" si="17"/>
        <v>51.943184314941917</v>
      </c>
      <c r="L37" s="70">
        <f t="shared" si="17"/>
        <v>161.64422784316059</v>
      </c>
      <c r="M37" s="67">
        <f t="shared" si="17"/>
        <v>82.357122205620414</v>
      </c>
      <c r="N37" s="68">
        <f t="shared" si="17"/>
        <v>83.569357572921007</v>
      </c>
      <c r="O37" s="69">
        <f t="shared" si="17"/>
        <v>102.69933554817277</v>
      </c>
      <c r="P37" s="70">
        <f t="shared" si="17"/>
        <v>110.76961018587768</v>
      </c>
      <c r="Q37" s="67">
        <f t="shared" si="17"/>
        <v>94.245889746578527</v>
      </c>
      <c r="R37" s="68">
        <f t="shared" si="17"/>
        <v>96.88845077504682</v>
      </c>
      <c r="S37" s="69">
        <f t="shared" si="17"/>
        <v>94.70533044039172</v>
      </c>
      <c r="T37" s="70">
        <f t="shared" si="17"/>
        <v>91.252051802261477</v>
      </c>
      <c r="U37" s="67">
        <f t="shared" si="17"/>
        <v>91.631776510503144</v>
      </c>
      <c r="V37" s="68">
        <f t="shared" si="17"/>
        <v>95.66071035753896</v>
      </c>
      <c r="W37" s="69">
        <f t="shared" si="17"/>
        <v>96.866951440881891</v>
      </c>
      <c r="X37" s="70">
        <f t="shared" si="17"/>
        <v>60.704942068672821</v>
      </c>
      <c r="Y37" s="67">
        <f t="shared" si="17"/>
        <v>91.103075078205549</v>
      </c>
      <c r="Z37" s="68">
        <f t="shared" si="17"/>
        <v>104.06638330529752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42">
        <f>+'(令和6年4月)'!E20</f>
        <v>927</v>
      </c>
      <c r="F39" s="143">
        <f>+'(令和6年4月)'!F20</f>
        <v>83944</v>
      </c>
      <c r="G39" s="142">
        <f>+'(令和6年4月)'!G20</f>
        <v>1138.0409999999999</v>
      </c>
      <c r="H39" s="143">
        <f>+'(令和6年4月)'!H20</f>
        <v>474145</v>
      </c>
      <c r="I39" s="142">
        <f>+'(令和6年4月)'!I20</f>
        <v>1717</v>
      </c>
      <c r="J39" s="143">
        <f>+'(令和6年4月)'!J20</f>
        <v>1354948.8181818181</v>
      </c>
      <c r="K39" s="142">
        <f>+'(令和6年4月)'!K20</f>
        <v>1406</v>
      </c>
      <c r="L39" s="143">
        <f>+'(令和6年4月)'!L20</f>
        <v>2763071</v>
      </c>
      <c r="M39" s="142">
        <f>+'(令和6年4月)'!M20</f>
        <v>6741.0959999999995</v>
      </c>
      <c r="N39" s="143">
        <f>+'(令和6年4月)'!N20</f>
        <v>1524248.3029999998</v>
      </c>
      <c r="O39" s="142">
        <f>+'(令和6年4月)'!O20</f>
        <v>4850</v>
      </c>
      <c r="P39" s="143">
        <f>+'(令和6年4月)'!P20</f>
        <v>1605979.6</v>
      </c>
      <c r="Q39" s="142">
        <f>+'(令和6年4月)'!Q20</f>
        <v>28542</v>
      </c>
      <c r="R39" s="143">
        <f>+'(令和6年4月)'!R20</f>
        <v>5854117.5756000001</v>
      </c>
      <c r="S39" s="144">
        <f>+'(令和6年4月)'!S20</f>
        <v>48136</v>
      </c>
      <c r="T39" s="145">
        <f>+'(令和6年4月)'!T20</f>
        <v>9497873.4000000004</v>
      </c>
      <c r="U39" s="142">
        <f>+'(令和6年4月)'!U20</f>
        <v>3164</v>
      </c>
      <c r="V39" s="143">
        <f>+'(令和6年4月)'!V20</f>
        <v>823138.48604651168</v>
      </c>
      <c r="W39" s="142">
        <f>+'(令和6年4月)'!W20</f>
        <v>4065.1970000000001</v>
      </c>
      <c r="X39" s="143">
        <f>+'(令和6年4月)'!X20</f>
        <v>634791</v>
      </c>
      <c r="Y39" s="146">
        <f>+'(令和6年4月)'!Y20</f>
        <v>100686.334</v>
      </c>
      <c r="Z39" s="147">
        <f>+'(令和6年4月)'!Z20</f>
        <v>24616257.18282833</v>
      </c>
    </row>
    <row r="40" spans="1:38" ht="18.95" customHeight="1" x14ac:dyDescent="0.15">
      <c r="A40" s="22"/>
      <c r="B40" s="195"/>
      <c r="C40" s="22"/>
      <c r="D40" s="82" t="s">
        <v>22</v>
      </c>
      <c r="E40" s="148">
        <f>+'(令和6年4月)'!E21</f>
        <v>1017.008</v>
      </c>
      <c r="F40" s="149">
        <f>+'(令和6年4月)'!F21</f>
        <v>95602.4</v>
      </c>
      <c r="G40" s="148">
        <f>+'(令和6年4月)'!G21</f>
        <v>1064.4169999999999</v>
      </c>
      <c r="H40" s="149">
        <f>+'(令和6年4月)'!H21</f>
        <v>443432.2</v>
      </c>
      <c r="I40" s="148">
        <f>+'(令和6年4月)'!I21</f>
        <v>1728</v>
      </c>
      <c r="J40" s="149">
        <f>+'(令和6年4月)'!J21</f>
        <v>1201224.6909090909</v>
      </c>
      <c r="K40" s="148">
        <f>+'(令和6年4月)'!K21</f>
        <v>1570</v>
      </c>
      <c r="L40" s="149">
        <f>+'(令和6年4月)'!L21</f>
        <v>3015966</v>
      </c>
      <c r="M40" s="148">
        <f>+'(令和6年4月)'!M21</f>
        <v>8082.2370000000001</v>
      </c>
      <c r="N40" s="149">
        <f>+'(令和6年4月)'!N21</f>
        <v>1728339.8</v>
      </c>
      <c r="O40" s="148">
        <f>+'(令和6年4月)'!O21</f>
        <v>4680</v>
      </c>
      <c r="P40" s="149">
        <f>+'(令和6年4月)'!P21</f>
        <v>1525050</v>
      </c>
      <c r="Q40" s="148">
        <f>+'(令和6年4月)'!Q21</f>
        <v>27487</v>
      </c>
      <c r="R40" s="149">
        <f>+'(令和6年4月)'!R21</f>
        <v>5556287.5</v>
      </c>
      <c r="S40" s="144">
        <f>+'(令和6年4月)'!S21</f>
        <v>45759</v>
      </c>
      <c r="T40" s="145">
        <f>+'(令和6年4月)'!T21</f>
        <v>8883621.5</v>
      </c>
      <c r="U40" s="148">
        <f>+'(令和6年4月)'!U21</f>
        <v>3558</v>
      </c>
      <c r="V40" s="149">
        <f>+'(令和6年4月)'!V21</f>
        <v>1283694.7604651162</v>
      </c>
      <c r="W40" s="148">
        <f>+'(令和6年4月)'!W21</f>
        <v>3908.527</v>
      </c>
      <c r="X40" s="149">
        <f>+'(令和6年4月)'!X21</f>
        <v>617937</v>
      </c>
      <c r="Y40" s="150">
        <f>+'(令和6年4月)'!Y21</f>
        <v>98854.188999999998</v>
      </c>
      <c r="Z40" s="151">
        <f>+'(令和6年4月)'!Z21</f>
        <v>24351155.851374209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48">
        <f>+'(令和6年4月)'!E22</f>
        <v>1679.9</v>
      </c>
      <c r="F41" s="149">
        <f>+'(令和6年4月)'!F22</f>
        <v>297341.59999999998</v>
      </c>
      <c r="G41" s="148">
        <f>+'(令和6年4月)'!G22</f>
        <v>1591.5430000000001</v>
      </c>
      <c r="H41" s="149">
        <f>+'(令和6年4月)'!H22</f>
        <v>713723</v>
      </c>
      <c r="I41" s="148">
        <f>+'(令和6年4月)'!I22</f>
        <v>3433</v>
      </c>
      <c r="J41" s="149">
        <f>+'(令和6年4月)'!J22</f>
        <v>2990140.1636363636</v>
      </c>
      <c r="K41" s="148">
        <f>+'(令和6年4月)'!K22</f>
        <v>4361</v>
      </c>
      <c r="L41" s="149">
        <f>+'(令和6年4月)'!L22</f>
        <v>8501984</v>
      </c>
      <c r="M41" s="148">
        <f>+'(令和6年4月)'!M22</f>
        <v>14409.35</v>
      </c>
      <c r="N41" s="149">
        <f>+'(令和6年4月)'!N22</f>
        <v>3148620.253</v>
      </c>
      <c r="O41" s="148">
        <f>+'(令和6年4月)'!O22</f>
        <v>5046</v>
      </c>
      <c r="P41" s="149">
        <f>+'(令和6年4月)'!P22</f>
        <v>1572611.6</v>
      </c>
      <c r="Q41" s="148">
        <f>+'(令和6年4月)'!Q22</f>
        <v>58003.9</v>
      </c>
      <c r="R41" s="149">
        <f>+'(令和6年4月)'!R22</f>
        <v>10868594.937600002</v>
      </c>
      <c r="S41" s="144">
        <f>+'(令和6年4月)'!S22</f>
        <v>33998.199999999997</v>
      </c>
      <c r="T41" s="145">
        <f>+'(令和6年4月)'!T22</f>
        <v>3400244.9</v>
      </c>
      <c r="U41" s="148">
        <f>+'(令和6年4月)'!U22</f>
        <v>5062.5</v>
      </c>
      <c r="V41" s="149">
        <f>+'(令和6年4月)'!V22</f>
        <v>1728398.7604651162</v>
      </c>
      <c r="W41" s="148">
        <f>+'(令和6年4月)'!W22</f>
        <v>7070.756699999999</v>
      </c>
      <c r="X41" s="149">
        <f>+'(令和6年4月)'!X22</f>
        <v>1655469</v>
      </c>
      <c r="Y41" s="150">
        <f>+'(令和6年4月)'!Y22</f>
        <v>134656.14970000001</v>
      </c>
      <c r="Z41" s="151">
        <f>+'(令和6年4月)'!Z22</f>
        <v>34877128.214701481</v>
      </c>
    </row>
    <row r="42" spans="1:38" ht="18.95" customHeight="1" thickBot="1" x14ac:dyDescent="0.2">
      <c r="A42" s="22"/>
      <c r="B42" s="195"/>
      <c r="C42" s="22"/>
      <c r="D42" s="89" t="s">
        <v>44</v>
      </c>
      <c r="E42" s="192">
        <f>+'(令和6年4月)'!E23</f>
        <v>56.351194037465277</v>
      </c>
      <c r="F42" s="193">
        <f>+'(令和5年12月)'!F23</f>
        <v>0</v>
      </c>
      <c r="G42" s="192">
        <f>+'(令和6年4月)'!G23</f>
        <v>70.83083826076664</v>
      </c>
      <c r="H42" s="193">
        <f>+'(令和5年12月)'!H23</f>
        <v>0</v>
      </c>
      <c r="I42" s="192">
        <f>+'(令和6年4月)'!I23</f>
        <v>50.094517958412098</v>
      </c>
      <c r="J42" s="193">
        <f>+'(令和5年12月)'!J23</f>
        <v>0</v>
      </c>
      <c r="K42" s="192">
        <f>+'(令和6年4月)'!K23</f>
        <v>33.490884537474678</v>
      </c>
      <c r="L42" s="193">
        <f>+'(令和5年12月)'!L23</f>
        <v>0</v>
      </c>
      <c r="M42" s="192">
        <f>+'(令和6年4月)'!M23</f>
        <v>49.149241204554087</v>
      </c>
      <c r="N42" s="193">
        <f>+'(令和5年12月)'!N23</f>
        <v>0</v>
      </c>
      <c r="O42" s="192">
        <f>+'(令和6年4月)'!O23</f>
        <v>96.049183632332188</v>
      </c>
      <c r="P42" s="193">
        <f>+'(令和5年12月)'!P23</f>
        <v>0</v>
      </c>
      <c r="Q42" s="192">
        <f>+'(令和6年4月)'!Q23</f>
        <v>48.740874515453299</v>
      </c>
      <c r="R42" s="193">
        <f>+'(令和5年12月)'!R23</f>
        <v>0</v>
      </c>
      <c r="S42" s="192">
        <f>+'(令和6年4月)'!S23</f>
        <v>143.09030561084072</v>
      </c>
      <c r="T42" s="193">
        <f>+'(令和5年12月)'!T23</f>
        <v>0</v>
      </c>
      <c r="U42" s="192">
        <f>+'(令和6年4月)'!U23</f>
        <v>63.903412871945996</v>
      </c>
      <c r="V42" s="193">
        <f>+'(令和5年12月)'!V23</f>
        <v>0</v>
      </c>
      <c r="W42" s="192">
        <f>+'(令和6年4月)'!W23</f>
        <v>57.016898737671958</v>
      </c>
      <c r="X42" s="193">
        <f>+'(令和5年12月)'!X23</f>
        <v>0</v>
      </c>
      <c r="Y42" s="192">
        <f>+'(令和6年4月)'!Y23</f>
        <v>74.600122557727971</v>
      </c>
      <c r="Z42" s="193">
        <f>+'(令和5年12月)'!Z23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-63</v>
      </c>
      <c r="F43" s="93">
        <f t="shared" si="18"/>
        <v>-5801</v>
      </c>
      <c r="G43" s="90">
        <f t="shared" si="18"/>
        <v>1.9300000000000637</v>
      </c>
      <c r="H43" s="91">
        <f t="shared" si="18"/>
        <v>1867</v>
      </c>
      <c r="I43" s="92">
        <f t="shared" si="18"/>
        <v>-158</v>
      </c>
      <c r="J43" s="93">
        <f t="shared" si="18"/>
        <v>124131.80909090908</v>
      </c>
      <c r="K43" s="90">
        <f t="shared" si="18"/>
        <v>187</v>
      </c>
      <c r="L43" s="91">
        <f t="shared" si="18"/>
        <v>338764</v>
      </c>
      <c r="M43" s="92">
        <f t="shared" si="18"/>
        <v>751.01600000000053</v>
      </c>
      <c r="N43" s="93">
        <f t="shared" si="18"/>
        <v>132562.59700000007</v>
      </c>
      <c r="O43" s="90">
        <f t="shared" si="18"/>
        <v>-907</v>
      </c>
      <c r="P43" s="91">
        <f t="shared" si="18"/>
        <v>-295325</v>
      </c>
      <c r="Q43" s="92">
        <f t="shared" si="18"/>
        <v>-1958</v>
      </c>
      <c r="R43" s="93">
        <f t="shared" si="18"/>
        <v>-406282.17559999973</v>
      </c>
      <c r="S43" s="90">
        <f t="shared" si="18"/>
        <v>-6614</v>
      </c>
      <c r="T43" s="91">
        <f t="shared" si="18"/>
        <v>-1262659</v>
      </c>
      <c r="U43" s="92">
        <f t="shared" si="18"/>
        <v>-510</v>
      </c>
      <c r="V43" s="93">
        <f t="shared" si="18"/>
        <v>31866.258139534853</v>
      </c>
      <c r="W43" s="90">
        <f t="shared" si="18"/>
        <v>-294.721</v>
      </c>
      <c r="X43" s="91">
        <f t="shared" si="18"/>
        <v>-146267</v>
      </c>
      <c r="Y43" s="90">
        <f t="shared" si="18"/>
        <v>-9564.7750000000087</v>
      </c>
      <c r="Z43" s="91">
        <f t="shared" si="18"/>
        <v>-1487142.5113695562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-83.008000000000038</v>
      </c>
      <c r="F44" s="97">
        <f t="shared" si="18"/>
        <v>-8841.3999999999942</v>
      </c>
      <c r="G44" s="94">
        <f t="shared" si="18"/>
        <v>82.322000000000116</v>
      </c>
      <c r="H44" s="95">
        <f t="shared" si="18"/>
        <v>28935.799999999988</v>
      </c>
      <c r="I44" s="96">
        <f t="shared" si="18"/>
        <v>-224</v>
      </c>
      <c r="J44" s="97">
        <f t="shared" si="18"/>
        <v>121290.33636363642</v>
      </c>
      <c r="K44" s="94">
        <f t="shared" si="18"/>
        <v>365</v>
      </c>
      <c r="L44" s="95">
        <f t="shared" si="18"/>
        <v>768876</v>
      </c>
      <c r="M44" s="96">
        <f t="shared" si="18"/>
        <v>-1107.0809999999992</v>
      </c>
      <c r="N44" s="97">
        <f t="shared" si="18"/>
        <v>-36897</v>
      </c>
      <c r="O44" s="94">
        <f t="shared" si="18"/>
        <v>-637</v>
      </c>
      <c r="P44" s="95">
        <f t="shared" si="18"/>
        <v>-159909</v>
      </c>
      <c r="Q44" s="96">
        <f t="shared" si="18"/>
        <v>-710</v>
      </c>
      <c r="R44" s="97">
        <f t="shared" si="18"/>
        <v>-71087.899999999441</v>
      </c>
      <c r="S44" s="94">
        <f t="shared" si="18"/>
        <v>-2539</v>
      </c>
      <c r="T44" s="95">
        <f t="shared" si="18"/>
        <v>-404711.19999999925</v>
      </c>
      <c r="U44" s="96">
        <f t="shared" si="18"/>
        <v>-919</v>
      </c>
      <c r="V44" s="97">
        <f t="shared" si="18"/>
        <v>-347166.43488372094</v>
      </c>
      <c r="W44" s="94">
        <f t="shared" si="18"/>
        <v>-754.40099999999984</v>
      </c>
      <c r="X44" s="95">
        <f t="shared" si="18"/>
        <v>328882</v>
      </c>
      <c r="Y44" s="94">
        <f t="shared" si="18"/>
        <v>-6526.1679999999906</v>
      </c>
      <c r="Z44" s="95">
        <f t="shared" si="18"/>
        <v>219371.2014799118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-70</v>
      </c>
      <c r="F45" s="97">
        <f t="shared" si="18"/>
        <v>-8618</v>
      </c>
      <c r="G45" s="94">
        <f t="shared" si="18"/>
        <v>-6.7680000000000291</v>
      </c>
      <c r="H45" s="95">
        <f t="shared" si="18"/>
        <v>3644</v>
      </c>
      <c r="I45" s="96">
        <f t="shared" si="18"/>
        <v>55</v>
      </c>
      <c r="J45" s="97">
        <f t="shared" si="18"/>
        <v>156565.60000000009</v>
      </c>
      <c r="K45" s="94">
        <f t="shared" si="18"/>
        <v>-342</v>
      </c>
      <c r="L45" s="95">
        <f t="shared" si="18"/>
        <v>-683007</v>
      </c>
      <c r="M45" s="96">
        <f t="shared" si="18"/>
        <v>516.95600000000013</v>
      </c>
      <c r="N45" s="97">
        <f t="shared" si="18"/>
        <v>-34631.899999999907</v>
      </c>
      <c r="O45" s="94">
        <f t="shared" si="18"/>
        <v>-100</v>
      </c>
      <c r="P45" s="95">
        <f t="shared" si="18"/>
        <v>-54486.40000000014</v>
      </c>
      <c r="Q45" s="96">
        <f t="shared" si="18"/>
        <v>-193</v>
      </c>
      <c r="R45" s="97">
        <f t="shared" si="18"/>
        <v>-37364.200000001118</v>
      </c>
      <c r="S45" s="94">
        <f t="shared" si="18"/>
        <v>-1697.9999999999964</v>
      </c>
      <c r="T45" s="95">
        <f t="shared" si="18"/>
        <v>-243695.89999999991</v>
      </c>
      <c r="U45" s="96">
        <f t="shared" si="18"/>
        <v>15</v>
      </c>
      <c r="V45" s="97">
        <f t="shared" si="18"/>
        <v>-81523.581395348767</v>
      </c>
      <c r="W45" s="94">
        <f t="shared" si="18"/>
        <v>616.35000000000036</v>
      </c>
      <c r="X45" s="95">
        <f t="shared" si="18"/>
        <v>-458295</v>
      </c>
      <c r="Y45" s="94">
        <f t="shared" si="18"/>
        <v>-1206.4619999999995</v>
      </c>
      <c r="Z45" s="95">
        <f t="shared" si="18"/>
        <v>-1441412.3813953474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-1.6974156922771257</v>
      </c>
      <c r="F46" s="193"/>
      <c r="G46" s="192">
        <f>G23-G42</f>
        <v>1.161638563027438</v>
      </c>
      <c r="H46" s="193"/>
      <c r="I46" s="192">
        <f>I23-I42</f>
        <v>-5.8379076419838327</v>
      </c>
      <c r="J46" s="193"/>
      <c r="K46" s="192">
        <f>K23-K42</f>
        <v>8.609354126009805</v>
      </c>
      <c r="L46" s="193"/>
      <c r="M46" s="192">
        <f>M23-M42</f>
        <v>0.16708565720076507</v>
      </c>
      <c r="N46" s="193"/>
      <c r="O46" s="192">
        <f t="shared" si="18"/>
        <v>-16.125244481011137</v>
      </c>
      <c r="P46" s="193"/>
      <c r="Q46" s="192">
        <f t="shared" si="18"/>
        <v>-2.6664522481783024</v>
      </c>
      <c r="R46" s="193"/>
      <c r="S46" s="192">
        <f t="shared" si="18"/>
        <v>-15.271233054036912</v>
      </c>
      <c r="T46" s="193"/>
      <c r="U46" s="192">
        <f t="shared" si="18"/>
        <v>-11.704201826581105</v>
      </c>
      <c r="V46" s="193"/>
      <c r="W46" s="192">
        <f t="shared" si="18"/>
        <v>-10.095458876668765</v>
      </c>
      <c r="X46" s="193"/>
      <c r="Y46" s="192">
        <f t="shared" si="18"/>
        <v>-6.1758085707472503</v>
      </c>
      <c r="Z46" s="193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93.203883495145632</v>
      </c>
      <c r="F47" s="72">
        <f t="shared" si="19"/>
        <v>93.089440579433912</v>
      </c>
      <c r="G47" s="71">
        <f t="shared" si="19"/>
        <v>100.16958967207685</v>
      </c>
      <c r="H47" s="73">
        <f t="shared" si="19"/>
        <v>100.39376140210273</v>
      </c>
      <c r="I47" s="74">
        <f t="shared" si="19"/>
        <v>90.797903319743739</v>
      </c>
      <c r="J47" s="72">
        <f t="shared" si="19"/>
        <v>109.16136516931165</v>
      </c>
      <c r="K47" s="71">
        <f t="shared" si="19"/>
        <v>113.30014224751066</v>
      </c>
      <c r="L47" s="73">
        <f t="shared" si="19"/>
        <v>112.26041603708336</v>
      </c>
      <c r="M47" s="74">
        <f t="shared" si="19"/>
        <v>111.14085899384909</v>
      </c>
      <c r="N47" s="72">
        <f t="shared" si="19"/>
        <v>108.69691616117221</v>
      </c>
      <c r="O47" s="71">
        <f t="shared" si="19"/>
        <v>81.298969072164951</v>
      </c>
      <c r="P47" s="73">
        <f t="shared" si="19"/>
        <v>81.610912118684439</v>
      </c>
      <c r="Q47" s="74">
        <f t="shared" si="19"/>
        <v>93.139934132156128</v>
      </c>
      <c r="R47" s="72">
        <f t="shared" si="19"/>
        <v>93.059890404432835</v>
      </c>
      <c r="S47" s="71">
        <f t="shared" si="19"/>
        <v>86.259764001994355</v>
      </c>
      <c r="T47" s="73">
        <f t="shared" si="19"/>
        <v>86.7058767070953</v>
      </c>
      <c r="U47" s="74">
        <f t="shared" si="19"/>
        <v>83.881163084702905</v>
      </c>
      <c r="V47" s="72">
        <f t="shared" si="19"/>
        <v>103.87131189705229</v>
      </c>
      <c r="W47" s="71">
        <f t="shared" si="19"/>
        <v>92.750142244029007</v>
      </c>
      <c r="X47" s="73">
        <f t="shared" si="19"/>
        <v>76.958242949254156</v>
      </c>
      <c r="Y47" s="71">
        <f t="shared" si="19"/>
        <v>90.500423821171196</v>
      </c>
      <c r="Z47" s="73">
        <f t="shared" si="19"/>
        <v>93.958697699961675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91.83801897330207</v>
      </c>
      <c r="F48" s="66">
        <f t="shared" si="19"/>
        <v>90.751905809895987</v>
      </c>
      <c r="G48" s="63">
        <f t="shared" si="19"/>
        <v>107.73399898723903</v>
      </c>
      <c r="H48" s="64">
        <f t="shared" si="19"/>
        <v>106.52541696340501</v>
      </c>
      <c r="I48" s="65">
        <f t="shared" si="19"/>
        <v>87.037037037037038</v>
      </c>
      <c r="J48" s="66">
        <f t="shared" si="19"/>
        <v>110.09722304924014</v>
      </c>
      <c r="K48" s="63">
        <f t="shared" si="19"/>
        <v>123.24840764331211</v>
      </c>
      <c r="L48" s="64">
        <f t="shared" si="19"/>
        <v>125.49352346810277</v>
      </c>
      <c r="M48" s="65">
        <f t="shared" si="19"/>
        <v>86.302294773093152</v>
      </c>
      <c r="N48" s="66">
        <f t="shared" si="19"/>
        <v>97.865176743600998</v>
      </c>
      <c r="O48" s="63">
        <f t="shared" si="19"/>
        <v>86.388888888888886</v>
      </c>
      <c r="P48" s="64">
        <f t="shared" si="19"/>
        <v>89.514507721058322</v>
      </c>
      <c r="Q48" s="65">
        <f t="shared" si="19"/>
        <v>97.416960745079493</v>
      </c>
      <c r="R48" s="66">
        <f t="shared" si="19"/>
        <v>98.720586362746715</v>
      </c>
      <c r="S48" s="63">
        <f t="shared" si="19"/>
        <v>94.451364758845259</v>
      </c>
      <c r="T48" s="64">
        <f t="shared" si="19"/>
        <v>95.444299377230351</v>
      </c>
      <c r="U48" s="65">
        <f t="shared" si="19"/>
        <v>74.170882518268684</v>
      </c>
      <c r="V48" s="66">
        <f t="shared" si="19"/>
        <v>72.955686540472172</v>
      </c>
      <c r="W48" s="63">
        <f t="shared" si="19"/>
        <v>80.698585426172059</v>
      </c>
      <c r="X48" s="64">
        <f t="shared" si="19"/>
        <v>153.22257770614155</v>
      </c>
      <c r="Y48" s="63">
        <f t="shared" si="19"/>
        <v>93.398187708565388</v>
      </c>
      <c r="Z48" s="64">
        <f t="shared" si="19"/>
        <v>100.90086566247135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95.833085302696588</v>
      </c>
      <c r="F49" s="70">
        <f t="shared" si="19"/>
        <v>97.101650088652249</v>
      </c>
      <c r="G49" s="67">
        <f t="shared" si="19"/>
        <v>99.574752300126363</v>
      </c>
      <c r="H49" s="68">
        <f t="shared" si="19"/>
        <v>100.51056222091763</v>
      </c>
      <c r="I49" s="69">
        <f t="shared" si="19"/>
        <v>101.60209729099911</v>
      </c>
      <c r="J49" s="70">
        <f t="shared" si="19"/>
        <v>105.23606223895531</v>
      </c>
      <c r="K49" s="67">
        <f t="shared" si="19"/>
        <v>92.15776198119697</v>
      </c>
      <c r="L49" s="68">
        <f t="shared" si="19"/>
        <v>91.966498643140241</v>
      </c>
      <c r="M49" s="69">
        <f t="shared" si="19"/>
        <v>103.58764274585599</v>
      </c>
      <c r="N49" s="70">
        <f t="shared" si="19"/>
        <v>98.900092827421702</v>
      </c>
      <c r="O49" s="67">
        <f t="shared" si="19"/>
        <v>98.018232263178746</v>
      </c>
      <c r="P49" s="68">
        <f t="shared" si="19"/>
        <v>96.53529199453952</v>
      </c>
      <c r="Q49" s="69">
        <f t="shared" si="19"/>
        <v>99.66726375295454</v>
      </c>
      <c r="R49" s="70">
        <f t="shared" si="19"/>
        <v>99.656218672105084</v>
      </c>
      <c r="S49" s="67">
        <f t="shared" si="19"/>
        <v>95.005617944479425</v>
      </c>
      <c r="T49" s="68">
        <f t="shared" si="19"/>
        <v>92.832989764943108</v>
      </c>
      <c r="U49" s="69">
        <f t="shared" si="19"/>
        <v>100.2962962962963</v>
      </c>
      <c r="V49" s="70">
        <f t="shared" si="19"/>
        <v>95.28328859866744</v>
      </c>
      <c r="W49" s="67">
        <f t="shared" si="19"/>
        <v>108.71688881615739</v>
      </c>
      <c r="X49" s="68">
        <f t="shared" si="19"/>
        <v>72.316304322219267</v>
      </c>
      <c r="Y49" s="67">
        <f t="shared" si="19"/>
        <v>99.104042405276047</v>
      </c>
      <c r="Z49" s="68">
        <f t="shared" si="19"/>
        <v>95.867170104940698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31B4-AEA8-4D37-A0DF-7931F304C70D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T22" sqref="T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86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797</v>
      </c>
      <c r="F5" s="14">
        <v>64944</v>
      </c>
      <c r="G5" s="15">
        <v>30</v>
      </c>
      <c r="H5" s="16">
        <v>5460</v>
      </c>
      <c r="I5" s="13">
        <v>1227</v>
      </c>
      <c r="J5" s="14">
        <v>1030488</v>
      </c>
      <c r="K5" s="17">
        <v>1395</v>
      </c>
      <c r="L5" s="18">
        <v>2760936</v>
      </c>
      <c r="M5" s="13">
        <v>652</v>
      </c>
      <c r="N5" s="75">
        <v>188530</v>
      </c>
      <c r="O5" s="19">
        <v>976</v>
      </c>
      <c r="P5" s="18">
        <v>87498</v>
      </c>
      <c r="Q5" s="13">
        <v>14224</v>
      </c>
      <c r="R5" s="14">
        <v>2230352</v>
      </c>
      <c r="S5" s="19">
        <v>20676</v>
      </c>
      <c r="T5" s="18">
        <v>6094790</v>
      </c>
      <c r="U5" s="13">
        <v>2927</v>
      </c>
      <c r="V5" s="14">
        <v>794422</v>
      </c>
      <c r="W5" s="13">
        <v>330</v>
      </c>
      <c r="X5" s="18">
        <v>59028</v>
      </c>
      <c r="Y5" s="20">
        <f t="shared" ref="Y5:Z19" si="0">+W5+U5+S5+Q5+O5+M5+K5+I5+G5+E5</f>
        <v>43234</v>
      </c>
      <c r="Z5" s="21">
        <f t="shared" si="0"/>
        <v>13316448</v>
      </c>
    </row>
    <row r="6" spans="1:26" ht="18.95" customHeight="1" x14ac:dyDescent="0.15">
      <c r="A6" s="7"/>
      <c r="B6" s="22"/>
      <c r="C6" s="83"/>
      <c r="D6" s="81" t="s">
        <v>22</v>
      </c>
      <c r="E6" s="23">
        <v>782</v>
      </c>
      <c r="F6" s="24">
        <v>63968</v>
      </c>
      <c r="G6" s="25">
        <v>30</v>
      </c>
      <c r="H6" s="26">
        <v>5460</v>
      </c>
      <c r="I6" s="27">
        <v>1307</v>
      </c>
      <c r="J6" s="21">
        <v>1053238</v>
      </c>
      <c r="K6" s="25">
        <v>1510</v>
      </c>
      <c r="L6" s="26">
        <v>2977161</v>
      </c>
      <c r="M6" s="27">
        <v>897</v>
      </c>
      <c r="N6" s="76">
        <v>202925</v>
      </c>
      <c r="O6" s="25">
        <v>954</v>
      </c>
      <c r="P6" s="26">
        <v>63161</v>
      </c>
      <c r="Q6" s="27">
        <v>13140</v>
      </c>
      <c r="R6" s="21">
        <v>2096371</v>
      </c>
      <c r="S6" s="25">
        <v>18848</v>
      </c>
      <c r="T6" s="26">
        <v>5524328</v>
      </c>
      <c r="U6" s="27">
        <v>3316</v>
      </c>
      <c r="V6" s="21">
        <v>1251018</v>
      </c>
      <c r="W6" s="27">
        <v>353</v>
      </c>
      <c r="X6" s="26">
        <v>68372</v>
      </c>
      <c r="Y6" s="20">
        <f t="shared" si="0"/>
        <v>41137</v>
      </c>
      <c r="Z6" s="21">
        <f t="shared" si="0"/>
        <v>13306002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1538.9</v>
      </c>
      <c r="F7" s="36">
        <v>275534</v>
      </c>
      <c r="G7" s="29">
        <v>151</v>
      </c>
      <c r="H7" s="30">
        <v>74178</v>
      </c>
      <c r="I7" s="31">
        <v>2094</v>
      </c>
      <c r="J7" s="32">
        <v>2486639</v>
      </c>
      <c r="K7" s="77">
        <v>4246</v>
      </c>
      <c r="L7" s="30">
        <v>8418859</v>
      </c>
      <c r="M7" s="23">
        <v>1485.3</v>
      </c>
      <c r="N7" s="24">
        <v>258877.25</v>
      </c>
      <c r="O7" s="33">
        <v>2921</v>
      </c>
      <c r="P7" s="34">
        <v>726590</v>
      </c>
      <c r="Q7" s="23">
        <v>30550.400000000001</v>
      </c>
      <c r="R7" s="24">
        <v>4844455</v>
      </c>
      <c r="S7" s="33">
        <v>28793.200000000001</v>
      </c>
      <c r="T7" s="34">
        <v>2572063</v>
      </c>
      <c r="U7" s="23">
        <v>3514.5</v>
      </c>
      <c r="V7" s="24">
        <v>1503834.5</v>
      </c>
      <c r="W7" s="23">
        <v>1419.2</v>
      </c>
      <c r="X7" s="34">
        <v>373816</v>
      </c>
      <c r="Y7" s="31">
        <f t="shared" si="0"/>
        <v>76713.5</v>
      </c>
      <c r="Z7" s="24">
        <f t="shared" si="0"/>
        <v>21534845.75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174.041</v>
      </c>
      <c r="H8" s="16">
        <v>103000</v>
      </c>
      <c r="I8" s="13">
        <v>335</v>
      </c>
      <c r="J8" s="14">
        <v>236997.81818181818</v>
      </c>
      <c r="K8" s="17">
        <v>0</v>
      </c>
      <c r="L8" s="18">
        <v>0</v>
      </c>
      <c r="M8" s="13">
        <v>5025</v>
      </c>
      <c r="N8" s="75">
        <v>970883.30299999996</v>
      </c>
      <c r="O8" s="19">
        <v>75</v>
      </c>
      <c r="P8" s="18">
        <v>0</v>
      </c>
      <c r="Q8" s="13">
        <v>7136</v>
      </c>
      <c r="R8" s="14">
        <v>1704686.5756000001</v>
      </c>
      <c r="S8" s="19">
        <v>27136</v>
      </c>
      <c r="T8" s="18">
        <v>3327621.4</v>
      </c>
      <c r="U8" s="13">
        <v>85</v>
      </c>
      <c r="V8" s="14">
        <v>3115.486046511628</v>
      </c>
      <c r="W8" s="13">
        <v>43</v>
      </c>
      <c r="X8" s="18">
        <v>1400</v>
      </c>
      <c r="Y8" s="13">
        <f t="shared" si="0"/>
        <v>40139.040999999997</v>
      </c>
      <c r="Z8" s="14">
        <f t="shared" si="0"/>
        <v>6366704.5828283308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188</v>
      </c>
      <c r="F9" s="24">
        <v>25554.400000000001</v>
      </c>
      <c r="G9" s="25">
        <v>159.417</v>
      </c>
      <c r="H9" s="26">
        <v>96200.2</v>
      </c>
      <c r="I9" s="27">
        <v>231</v>
      </c>
      <c r="J9" s="21">
        <v>33916.390909090915</v>
      </c>
      <c r="K9" s="25">
        <v>0</v>
      </c>
      <c r="L9" s="26">
        <v>0</v>
      </c>
      <c r="M9" s="27">
        <v>4839.125</v>
      </c>
      <c r="N9" s="76">
        <v>1018288.8</v>
      </c>
      <c r="O9" s="25">
        <v>51</v>
      </c>
      <c r="P9" s="26">
        <v>0</v>
      </c>
      <c r="Q9" s="27">
        <v>6732</v>
      </c>
      <c r="R9" s="21">
        <v>1598663.1</v>
      </c>
      <c r="S9" s="25">
        <v>26612</v>
      </c>
      <c r="T9" s="26">
        <v>3289798.5</v>
      </c>
      <c r="U9" s="27">
        <v>75</v>
      </c>
      <c r="V9" s="21">
        <v>2415.7604651162792</v>
      </c>
      <c r="W9" s="27">
        <v>43</v>
      </c>
      <c r="X9" s="26">
        <v>1400</v>
      </c>
      <c r="Y9" s="20">
        <f t="shared" si="0"/>
        <v>38930.542000000001</v>
      </c>
      <c r="Z9" s="21">
        <f t="shared" si="0"/>
        <v>6066237.1513742078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137</v>
      </c>
      <c r="F10" s="36">
        <v>20831.599999999999</v>
      </c>
      <c r="G10" s="29">
        <v>189.54299999999998</v>
      </c>
      <c r="H10" s="30">
        <v>108800</v>
      </c>
      <c r="I10" s="37">
        <v>955</v>
      </c>
      <c r="J10" s="38">
        <v>300516.06363636366</v>
      </c>
      <c r="K10" s="77">
        <v>0</v>
      </c>
      <c r="L10" s="30">
        <v>0</v>
      </c>
      <c r="M10" s="35">
        <v>8548.9500000000007</v>
      </c>
      <c r="N10" s="36">
        <v>1946142.503</v>
      </c>
      <c r="O10" s="29">
        <v>46</v>
      </c>
      <c r="P10" s="30">
        <v>0</v>
      </c>
      <c r="Q10" s="35">
        <v>12617</v>
      </c>
      <c r="R10" s="36">
        <v>1693302.4756</v>
      </c>
      <c r="S10" s="29">
        <v>5087</v>
      </c>
      <c r="T10" s="30">
        <v>799226.89999999991</v>
      </c>
      <c r="U10" s="35">
        <v>759</v>
      </c>
      <c r="V10" s="36">
        <v>64178.260465116284</v>
      </c>
      <c r="W10" s="35">
        <v>65</v>
      </c>
      <c r="X10" s="30">
        <v>1100</v>
      </c>
      <c r="Y10" s="37">
        <f t="shared" si="0"/>
        <v>28404.493000000002</v>
      </c>
      <c r="Z10" s="36">
        <f t="shared" si="0"/>
        <v>4934097.8027014798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2288</v>
      </c>
      <c r="R11" s="14">
        <v>635351</v>
      </c>
      <c r="S11" s="19">
        <v>0</v>
      </c>
      <c r="T11" s="18">
        <v>0</v>
      </c>
      <c r="U11" s="13">
        <v>152</v>
      </c>
      <c r="V11" s="14">
        <v>25601</v>
      </c>
      <c r="W11" s="13">
        <v>0</v>
      </c>
      <c r="X11" s="18">
        <v>700</v>
      </c>
      <c r="Y11" s="13">
        <f>+W11+U11+S11+Q11+O11+M11+K11+I11+G11+E11</f>
        <v>2530</v>
      </c>
      <c r="Z11" s="14">
        <f t="shared" si="0"/>
        <v>751652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11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2303</v>
      </c>
      <c r="R12" s="21">
        <v>588949.4</v>
      </c>
      <c r="S12" s="25">
        <v>0</v>
      </c>
      <c r="T12" s="26">
        <v>0</v>
      </c>
      <c r="U12" s="27">
        <v>163</v>
      </c>
      <c r="V12" s="21">
        <v>29381</v>
      </c>
      <c r="W12" s="27">
        <v>0</v>
      </c>
      <c r="X12" s="26">
        <v>700</v>
      </c>
      <c r="Y12" s="20">
        <f t="shared" ref="Y12:Y19" si="1">+W12+U12+S12+Q12+O12+M12+K12+I12+G12+E12</f>
        <v>2567</v>
      </c>
      <c r="Z12" s="21">
        <f t="shared" si="0"/>
        <v>711081.70000000007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</v>
      </c>
      <c r="J13" s="38">
        <v>10059.100000000002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6903.5</v>
      </c>
      <c r="R13" s="36">
        <v>1978864.2999999998</v>
      </c>
      <c r="S13" s="29">
        <v>2</v>
      </c>
      <c r="T13" s="30">
        <v>1835</v>
      </c>
      <c r="U13" s="35">
        <v>744</v>
      </c>
      <c r="V13" s="36">
        <v>150486</v>
      </c>
      <c r="W13" s="35">
        <v>13</v>
      </c>
      <c r="X13" s="30">
        <v>34295</v>
      </c>
      <c r="Y13" s="37">
        <f t="shared" si="1"/>
        <v>7901.5</v>
      </c>
      <c r="Z13" s="36">
        <f t="shared" si="0"/>
        <v>2389539.4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240</v>
      </c>
      <c r="N14" s="75">
        <v>47164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240</v>
      </c>
      <c r="Z14" s="14">
        <f t="shared" si="0"/>
        <v>47164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1593</v>
      </c>
      <c r="N15" s="76">
        <v>130703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1593</v>
      </c>
      <c r="Z15" s="24">
        <f t="shared" si="0"/>
        <v>130703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3063</v>
      </c>
      <c r="N16" s="36">
        <v>534941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3063</v>
      </c>
      <c r="Z16" s="36">
        <f t="shared" si="0"/>
        <v>534941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859</v>
      </c>
      <c r="H17" s="18">
        <v>290685</v>
      </c>
      <c r="I17" s="13">
        <v>155</v>
      </c>
      <c r="J17" s="14">
        <v>87463</v>
      </c>
      <c r="K17" s="19">
        <v>11</v>
      </c>
      <c r="L17" s="18">
        <v>2135</v>
      </c>
      <c r="M17" s="13">
        <v>809.096</v>
      </c>
      <c r="N17" s="75">
        <v>302671</v>
      </c>
      <c r="O17" s="19">
        <v>3799</v>
      </c>
      <c r="P17" s="18">
        <v>1518481.6</v>
      </c>
      <c r="Q17" s="13">
        <v>4894</v>
      </c>
      <c r="R17" s="14">
        <v>1283728</v>
      </c>
      <c r="S17" s="19">
        <v>324</v>
      </c>
      <c r="T17" s="18">
        <v>75462</v>
      </c>
      <c r="U17" s="13">
        <v>0</v>
      </c>
      <c r="V17" s="14">
        <v>0</v>
      </c>
      <c r="W17" s="13">
        <v>3692.1970000000001</v>
      </c>
      <c r="X17" s="18">
        <v>573663</v>
      </c>
      <c r="Y17" s="41">
        <f t="shared" si="1"/>
        <v>14543.293</v>
      </c>
      <c r="Z17" s="42">
        <f t="shared" si="0"/>
        <v>4134288.6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47.008000000000003</v>
      </c>
      <c r="F18" s="21">
        <v>6080</v>
      </c>
      <c r="G18" s="25">
        <v>800</v>
      </c>
      <c r="H18" s="26">
        <v>266772</v>
      </c>
      <c r="I18" s="27">
        <v>179</v>
      </c>
      <c r="J18" s="21">
        <v>112019</v>
      </c>
      <c r="K18" s="25">
        <v>60</v>
      </c>
      <c r="L18" s="26">
        <v>38805</v>
      </c>
      <c r="M18" s="27">
        <v>738.11199999999997</v>
      </c>
      <c r="N18" s="21">
        <v>361423</v>
      </c>
      <c r="O18" s="25">
        <v>3675</v>
      </c>
      <c r="P18" s="26">
        <v>1461889</v>
      </c>
      <c r="Q18" s="27">
        <v>5312</v>
      </c>
      <c r="R18" s="21">
        <v>1272304</v>
      </c>
      <c r="S18" s="25">
        <v>299</v>
      </c>
      <c r="T18" s="26">
        <v>69495</v>
      </c>
      <c r="U18" s="27">
        <v>4</v>
      </c>
      <c r="V18" s="21">
        <v>880</v>
      </c>
      <c r="W18" s="27">
        <v>3512.527</v>
      </c>
      <c r="X18" s="26">
        <v>547465</v>
      </c>
      <c r="Y18" s="23">
        <f t="shared" si="1"/>
        <v>14626.646999999999</v>
      </c>
      <c r="Z18" s="24">
        <f t="shared" si="0"/>
        <v>4137132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</v>
      </c>
      <c r="F19" s="24">
        <v>976</v>
      </c>
      <c r="G19" s="33">
        <v>1056</v>
      </c>
      <c r="H19" s="34">
        <v>335745</v>
      </c>
      <c r="I19" s="23">
        <v>359</v>
      </c>
      <c r="J19" s="24">
        <v>192926</v>
      </c>
      <c r="K19" s="78">
        <v>115</v>
      </c>
      <c r="L19" s="34">
        <v>83125</v>
      </c>
      <c r="M19" s="23">
        <v>1293.0999999999999</v>
      </c>
      <c r="N19" s="24">
        <v>389659.5</v>
      </c>
      <c r="O19" s="33">
        <v>2079</v>
      </c>
      <c r="P19" s="34">
        <v>846021.6</v>
      </c>
      <c r="Q19" s="23">
        <v>7933</v>
      </c>
      <c r="R19" s="24">
        <v>2351973.162</v>
      </c>
      <c r="S19" s="33">
        <v>116</v>
      </c>
      <c r="T19" s="34">
        <v>27120</v>
      </c>
      <c r="U19" s="23">
        <v>45</v>
      </c>
      <c r="V19" s="24">
        <v>9900</v>
      </c>
      <c r="W19" s="23">
        <v>5573.5566999999992</v>
      </c>
      <c r="X19" s="34">
        <v>1246258</v>
      </c>
      <c r="Y19" s="35">
        <f t="shared" si="1"/>
        <v>18573.6567</v>
      </c>
      <c r="Z19" s="36">
        <f t="shared" si="0"/>
        <v>5483704.2620000001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927</v>
      </c>
      <c r="F20" s="14">
        <f t="shared" ref="F20:X22" si="2">F5+F8+F11+F14+F17</f>
        <v>83944</v>
      </c>
      <c r="G20" s="19">
        <f>G5+G8+G11+G14+G17</f>
        <v>1138.0409999999999</v>
      </c>
      <c r="H20" s="18">
        <f t="shared" si="2"/>
        <v>474145</v>
      </c>
      <c r="I20" s="13">
        <f t="shared" si="2"/>
        <v>1717</v>
      </c>
      <c r="J20" s="14">
        <f t="shared" si="2"/>
        <v>1354948.8181818181</v>
      </c>
      <c r="K20" s="19">
        <f t="shared" si="2"/>
        <v>1406</v>
      </c>
      <c r="L20" s="18">
        <f t="shared" si="2"/>
        <v>2763071</v>
      </c>
      <c r="M20" s="13">
        <f t="shared" si="2"/>
        <v>6741.0959999999995</v>
      </c>
      <c r="N20" s="14">
        <f t="shared" si="2"/>
        <v>1524248.3029999998</v>
      </c>
      <c r="O20" s="19">
        <f t="shared" si="2"/>
        <v>4850</v>
      </c>
      <c r="P20" s="18">
        <f t="shared" si="2"/>
        <v>1605979.6</v>
      </c>
      <c r="Q20" s="13">
        <f t="shared" si="2"/>
        <v>28542</v>
      </c>
      <c r="R20" s="14">
        <f t="shared" si="2"/>
        <v>5854117.5756000001</v>
      </c>
      <c r="S20" s="19">
        <f t="shared" si="2"/>
        <v>48136</v>
      </c>
      <c r="T20" s="18">
        <f t="shared" si="2"/>
        <v>9497873.4000000004</v>
      </c>
      <c r="U20" s="13">
        <f t="shared" si="2"/>
        <v>3164</v>
      </c>
      <c r="V20" s="14">
        <f t="shared" si="2"/>
        <v>823138.48604651168</v>
      </c>
      <c r="W20" s="13">
        <f t="shared" si="2"/>
        <v>4065.1970000000001</v>
      </c>
      <c r="X20" s="18">
        <f t="shared" si="2"/>
        <v>634791</v>
      </c>
      <c r="Y20" s="31">
        <f t="shared" ref="Y20:Z22" si="3">+Y17+Y14+Y11+Y8+Y5</f>
        <v>100686.334</v>
      </c>
      <c r="Z20" s="32">
        <f t="shared" si="3"/>
        <v>24616257.18282833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1017.008</v>
      </c>
      <c r="F21" s="21">
        <f t="shared" si="4"/>
        <v>95602.4</v>
      </c>
      <c r="G21" s="25">
        <f t="shared" si="4"/>
        <v>1064.4169999999999</v>
      </c>
      <c r="H21" s="26">
        <f t="shared" si="4"/>
        <v>443432.2</v>
      </c>
      <c r="I21" s="27">
        <f t="shared" si="4"/>
        <v>1728</v>
      </c>
      <c r="J21" s="21">
        <f t="shared" si="4"/>
        <v>1201224.6909090909</v>
      </c>
      <c r="K21" s="25">
        <f t="shared" si="4"/>
        <v>1570</v>
      </c>
      <c r="L21" s="26">
        <f t="shared" si="4"/>
        <v>3015966</v>
      </c>
      <c r="M21" s="27">
        <f t="shared" si="4"/>
        <v>8082.2370000000001</v>
      </c>
      <c r="N21" s="21">
        <f t="shared" si="4"/>
        <v>1728339.8</v>
      </c>
      <c r="O21" s="25">
        <f t="shared" si="4"/>
        <v>4680</v>
      </c>
      <c r="P21" s="26">
        <f t="shared" si="4"/>
        <v>1525050</v>
      </c>
      <c r="Q21" s="27">
        <f t="shared" si="4"/>
        <v>27487</v>
      </c>
      <c r="R21" s="21">
        <f t="shared" si="4"/>
        <v>5556287.5</v>
      </c>
      <c r="S21" s="25">
        <f t="shared" si="4"/>
        <v>45759</v>
      </c>
      <c r="T21" s="26">
        <f t="shared" si="4"/>
        <v>8883621.5</v>
      </c>
      <c r="U21" s="27">
        <f t="shared" si="2"/>
        <v>3558</v>
      </c>
      <c r="V21" s="21">
        <f t="shared" si="2"/>
        <v>1283694.7604651162</v>
      </c>
      <c r="W21" s="27">
        <f t="shared" si="2"/>
        <v>3908.527</v>
      </c>
      <c r="X21" s="26">
        <f t="shared" si="2"/>
        <v>617937</v>
      </c>
      <c r="Y21" s="23">
        <f t="shared" si="3"/>
        <v>98854.188999999998</v>
      </c>
      <c r="Z21" s="24">
        <f t="shared" si="3"/>
        <v>24351155.851374209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1679.9</v>
      </c>
      <c r="F22" s="24">
        <f t="shared" si="2"/>
        <v>297341.59999999998</v>
      </c>
      <c r="G22" s="33">
        <f t="shared" si="2"/>
        <v>1591.5430000000001</v>
      </c>
      <c r="H22" s="34">
        <f t="shared" si="2"/>
        <v>713723</v>
      </c>
      <c r="I22" s="23">
        <f t="shared" si="2"/>
        <v>3433</v>
      </c>
      <c r="J22" s="24">
        <f t="shared" si="2"/>
        <v>2990140.1636363636</v>
      </c>
      <c r="K22" s="33">
        <f t="shared" si="2"/>
        <v>4361</v>
      </c>
      <c r="L22" s="34">
        <f t="shared" si="2"/>
        <v>8501984</v>
      </c>
      <c r="M22" s="23">
        <f t="shared" si="2"/>
        <v>14409.35</v>
      </c>
      <c r="N22" s="24">
        <f t="shared" si="2"/>
        <v>3148620.253</v>
      </c>
      <c r="O22" s="33">
        <f t="shared" si="2"/>
        <v>5046</v>
      </c>
      <c r="P22" s="34">
        <f t="shared" si="2"/>
        <v>1572611.6</v>
      </c>
      <c r="Q22" s="23">
        <f t="shared" si="2"/>
        <v>58003.9</v>
      </c>
      <c r="R22" s="24">
        <f t="shared" si="2"/>
        <v>10868594.937600002</v>
      </c>
      <c r="S22" s="33">
        <f t="shared" si="2"/>
        <v>33998.199999999997</v>
      </c>
      <c r="T22" s="34">
        <f t="shared" si="2"/>
        <v>3400244.9</v>
      </c>
      <c r="U22" s="23">
        <f t="shared" si="2"/>
        <v>5062.5</v>
      </c>
      <c r="V22" s="24">
        <f t="shared" si="2"/>
        <v>1728398.7604651162</v>
      </c>
      <c r="W22" s="23">
        <f t="shared" si="2"/>
        <v>7070.756699999999</v>
      </c>
      <c r="X22" s="34">
        <f t="shared" si="2"/>
        <v>1655469</v>
      </c>
      <c r="Y22" s="23">
        <f t="shared" si="3"/>
        <v>134656.14970000001</v>
      </c>
      <c r="Z22" s="24">
        <f t="shared" si="3"/>
        <v>34877128.214701481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56.351194037465277</v>
      </c>
      <c r="F23" s="178"/>
      <c r="G23" s="177">
        <f>(G20+G21)/(G22+G41)*100</f>
        <v>70.83083826076664</v>
      </c>
      <c r="H23" s="178"/>
      <c r="I23" s="177">
        <f>(I20+I21)/(I22+I41)*100</f>
        <v>50.094517958412098</v>
      </c>
      <c r="J23" s="178"/>
      <c r="K23" s="177">
        <f>(K20+K21)/(K22+K41)*100</f>
        <v>33.490884537474678</v>
      </c>
      <c r="L23" s="178"/>
      <c r="M23" s="177">
        <f>(M20+M21)/(M22+M41)*100</f>
        <v>49.149241204554087</v>
      </c>
      <c r="N23" s="178"/>
      <c r="O23" s="177">
        <f>(O20+O21)/(O22+O41)*100</f>
        <v>96.049183632332188</v>
      </c>
      <c r="P23" s="178"/>
      <c r="Q23" s="177">
        <f>(Q20+Q21)/(Q22+Q41)*100</f>
        <v>48.740874515453299</v>
      </c>
      <c r="R23" s="178"/>
      <c r="S23" s="177">
        <f>(S20+S21)/(S22+S41)*100</f>
        <v>143.09030561084072</v>
      </c>
      <c r="T23" s="178"/>
      <c r="U23" s="177">
        <f>(U20+U21)/(U22+U41)*100</f>
        <v>63.903412871945996</v>
      </c>
      <c r="V23" s="178"/>
      <c r="W23" s="177">
        <f>(W20+W21)/(W22+W41)*100</f>
        <v>57.016898737671958</v>
      </c>
      <c r="X23" s="178"/>
      <c r="Y23" s="177">
        <f>(Y20+Y21)/(Y22+Y41)*100</f>
        <v>74.600122557727971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176999.58330853024</v>
      </c>
      <c r="F24" s="180"/>
      <c r="G24" s="181">
        <f>H22/G22*1000</f>
        <v>448447.19872475951</v>
      </c>
      <c r="H24" s="182"/>
      <c r="I24" s="183">
        <f>J22/I22*1000</f>
        <v>870999.17379445489</v>
      </c>
      <c r="J24" s="184"/>
      <c r="K24" s="181">
        <f>L22/K22*1000</f>
        <v>1949549.1859665215</v>
      </c>
      <c r="L24" s="182"/>
      <c r="M24" s="183">
        <f>N22/M22*1000</f>
        <v>218512.30298382646</v>
      </c>
      <c r="N24" s="184"/>
      <c r="O24" s="181">
        <f>P22/O22*1000</f>
        <v>311655.09314308368</v>
      </c>
      <c r="P24" s="182"/>
      <c r="Q24" s="183">
        <f>R22/Q22*1000</f>
        <v>187376.96840384873</v>
      </c>
      <c r="R24" s="184"/>
      <c r="S24" s="181">
        <f>T22/S22*1000</f>
        <v>100012.49772046757</v>
      </c>
      <c r="T24" s="182"/>
      <c r="U24" s="183">
        <f>V22/U22*1000</f>
        <v>341412.10083261557</v>
      </c>
      <c r="V24" s="184"/>
      <c r="W24" s="181">
        <f>X22/W22*1000</f>
        <v>234128.97236302873</v>
      </c>
      <c r="X24" s="182"/>
      <c r="Y24" s="183">
        <f>Z22/Y22*1000</f>
        <v>259008.80347762894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1.2475479239103775</v>
      </c>
      <c r="F25" s="49"/>
      <c r="G25" s="50">
        <f>G22/Y22*100</f>
        <v>1.181931165821831</v>
      </c>
      <c r="H25" s="51"/>
      <c r="I25" s="48">
        <f>I22/Y22*100</f>
        <v>2.549456528831672</v>
      </c>
      <c r="J25" s="49"/>
      <c r="K25" s="50">
        <f>K22/Y22*100</f>
        <v>3.238619260773353</v>
      </c>
      <c r="L25" s="51"/>
      <c r="M25" s="48">
        <f>M22/Y22*100</f>
        <v>10.700848072741232</v>
      </c>
      <c r="N25" s="49"/>
      <c r="O25" s="50">
        <f>O22/Y22*100</f>
        <v>3.7473223549328916</v>
      </c>
      <c r="P25" s="51"/>
      <c r="Q25" s="48">
        <f>Q22/Y22*100</f>
        <v>43.075567012146642</v>
      </c>
      <c r="R25" s="49"/>
      <c r="S25" s="50">
        <f>S22/Y22*100</f>
        <v>25.248159906357397</v>
      </c>
      <c r="T25" s="51"/>
      <c r="U25" s="48">
        <f>U22/Y22*100</f>
        <v>3.7595757871279751</v>
      </c>
      <c r="V25" s="49"/>
      <c r="W25" s="50">
        <f>W22/Y22*100</f>
        <v>5.2509719873566221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31">
        <f>+'(令和5年4月)'!E20</f>
        <v>958</v>
      </c>
      <c r="F27" s="128">
        <f>+'(令和5年4月)'!F20</f>
        <v>80733</v>
      </c>
      <c r="G27" s="129">
        <f>+'(令和5年4月)'!G20</f>
        <v>1305.626</v>
      </c>
      <c r="H27" s="130">
        <f>+'(令和5年4月)'!H20</f>
        <v>469288</v>
      </c>
      <c r="I27" s="131">
        <f>+'(令和5年4月)'!I20</f>
        <v>1855</v>
      </c>
      <c r="J27" s="128">
        <f>+'(令和5年4月)'!J20</f>
        <v>1420015</v>
      </c>
      <c r="K27" s="129">
        <f>+'(令和5年4月)'!K20</f>
        <v>2159</v>
      </c>
      <c r="L27" s="130">
        <f>+'(令和5年4月)'!L20</f>
        <v>4160342</v>
      </c>
      <c r="M27" s="131">
        <f>+'(令和5年4月)'!M20</f>
        <v>8086.8279999999995</v>
      </c>
      <c r="N27" s="128">
        <f>+'(令和5年4月)'!N20</f>
        <v>1989551</v>
      </c>
      <c r="O27" s="129">
        <f>+'(令和5年4月)'!O20</f>
        <v>3833</v>
      </c>
      <c r="P27" s="130">
        <f>+'(令和5年4月)'!P20</f>
        <v>1285413</v>
      </c>
      <c r="Q27" s="131">
        <f>+'(令和5年4月)'!Q20</f>
        <v>28174</v>
      </c>
      <c r="R27" s="128">
        <f>+'(令和5年4月)'!R20</f>
        <v>5249586</v>
      </c>
      <c r="S27" s="129">
        <f>+'(令和5年4月)'!S20</f>
        <v>52843</v>
      </c>
      <c r="T27" s="130">
        <f>+'(令和5年4月)'!T20</f>
        <v>9599469</v>
      </c>
      <c r="U27" s="131">
        <f>+'(令和5年4月)'!U20</f>
        <v>3797</v>
      </c>
      <c r="V27" s="128">
        <f>+'(令和5年4月)'!V20</f>
        <v>1050505</v>
      </c>
      <c r="W27" s="131">
        <f>+'(令和5年4月)'!W20</f>
        <v>5934.5940000000001</v>
      </c>
      <c r="X27" s="130">
        <f>+'(令和5年4月)'!X20</f>
        <v>1368097</v>
      </c>
      <c r="Y27" s="131">
        <f>+'(令和5年4月)'!Y20</f>
        <v>108946.048</v>
      </c>
      <c r="Z27" s="128">
        <f>+'(令和5年4月)'!Z20</f>
        <v>26672999</v>
      </c>
    </row>
    <row r="28" spans="1:28" ht="18.95" customHeight="1" x14ac:dyDescent="0.15">
      <c r="A28" s="22"/>
      <c r="B28" s="190"/>
      <c r="C28" s="7"/>
      <c r="D28" s="55" t="s">
        <v>22</v>
      </c>
      <c r="E28" s="154">
        <f>+'(令和5年4月)'!E21</f>
        <v>987</v>
      </c>
      <c r="F28" s="135">
        <f>+'(令和5年4月)'!F21</f>
        <v>97030</v>
      </c>
      <c r="G28" s="136">
        <f>+'(令和5年4月)'!G21</f>
        <v>1304.652</v>
      </c>
      <c r="H28" s="137">
        <f>+'(令和5年4月)'!H21</f>
        <v>478582</v>
      </c>
      <c r="I28" s="134">
        <f>+'(令和5年4月)'!I21</f>
        <v>2366</v>
      </c>
      <c r="J28" s="135">
        <f>+'(令和5年4月)'!J21</f>
        <v>1734897</v>
      </c>
      <c r="K28" s="136">
        <f>+'(令和5年4月)'!K21</f>
        <v>1541</v>
      </c>
      <c r="L28" s="137">
        <f>+'(令和5年4月)'!L21</f>
        <v>2944948</v>
      </c>
      <c r="M28" s="134">
        <f>+'(令和5年4月)'!M21</f>
        <v>7835.1</v>
      </c>
      <c r="N28" s="135">
        <f>+'(令和5年4月)'!N21</f>
        <v>1746702</v>
      </c>
      <c r="O28" s="136">
        <f>+'(令和5年4月)'!O21</f>
        <v>4018</v>
      </c>
      <c r="P28" s="137">
        <f>+'(令和5年4月)'!P21</f>
        <v>1304421</v>
      </c>
      <c r="Q28" s="134">
        <f>+'(令和5年4月)'!Q21</f>
        <v>26437</v>
      </c>
      <c r="R28" s="135">
        <f>+'(令和5年4月)'!R21</f>
        <v>4952306</v>
      </c>
      <c r="S28" s="136">
        <f>+'(令和5年4月)'!S21</f>
        <v>49496</v>
      </c>
      <c r="T28" s="137">
        <f>+'(令和5年4月)'!T21</f>
        <v>8796735</v>
      </c>
      <c r="U28" s="134">
        <f>+'(令和5年4月)'!U21</f>
        <v>3980</v>
      </c>
      <c r="V28" s="135">
        <f>+'(令和5年4月)'!V21</f>
        <v>436441</v>
      </c>
      <c r="W28" s="134">
        <f>+'(令和5年4月)'!W21</f>
        <v>5791.6260000000002</v>
      </c>
      <c r="X28" s="137">
        <f>+'(令和5年4月)'!X21</f>
        <v>1289363</v>
      </c>
      <c r="Y28" s="138">
        <f>+'(令和5年4月)'!Y21</f>
        <v>103756.378</v>
      </c>
      <c r="Z28" s="139">
        <f>+'(令和5年4月)'!Z21</f>
        <v>23781425</v>
      </c>
    </row>
    <row r="29" spans="1:28" ht="18.95" customHeight="1" thickBot="1" x14ac:dyDescent="0.2">
      <c r="A29" s="22"/>
      <c r="B29" s="190"/>
      <c r="C29" s="7"/>
      <c r="D29" s="55" t="s">
        <v>24</v>
      </c>
      <c r="E29" s="138">
        <f>+'(令和5年4月)'!E22</f>
        <v>2009.4080000000001</v>
      </c>
      <c r="F29" s="139">
        <f>+'(令和5年4月)'!F22</f>
        <v>364212</v>
      </c>
      <c r="G29" s="140">
        <f>+'(令和5年4月)'!G22</f>
        <v>1753.876</v>
      </c>
      <c r="H29" s="141">
        <f>+'(令和5年4月)'!H22</f>
        <v>747762</v>
      </c>
      <c r="I29" s="138">
        <f>+'(令和5年4月)'!I22</f>
        <v>4395</v>
      </c>
      <c r="J29" s="139">
        <f>+'(令和5年4月)'!J22</f>
        <v>3499334.3</v>
      </c>
      <c r="K29" s="140">
        <f>+'(令和5年4月)'!K22</f>
        <v>7945.2999999999993</v>
      </c>
      <c r="L29" s="141">
        <f>+'(令和5年4月)'!L22</f>
        <v>5156556</v>
      </c>
      <c r="M29" s="138">
        <f>+'(令和5年4月)'!M22</f>
        <v>17513.612000000001</v>
      </c>
      <c r="N29" s="139">
        <f>+'(令和5年4月)'!N22</f>
        <v>3636880.25</v>
      </c>
      <c r="O29" s="140">
        <f>+'(令和5年4月)'!O22</f>
        <v>4698</v>
      </c>
      <c r="P29" s="141">
        <f>+'(令和5年4月)'!P22</f>
        <v>1356411</v>
      </c>
      <c r="Q29" s="138">
        <f>+'(令和5年4月)'!Q22</f>
        <v>61350.5</v>
      </c>
      <c r="R29" s="139">
        <f>+'(令和5年4月)'!R22</f>
        <v>11195133.1</v>
      </c>
      <c r="S29" s="140">
        <f>+'(令和5年4月)'!S22</f>
        <v>33714</v>
      </c>
      <c r="T29" s="141">
        <f>+'(令和5年4月)'!T22</f>
        <v>3689119</v>
      </c>
      <c r="U29" s="138">
        <f>+'(令和5年4月)'!U22</f>
        <v>5394.2</v>
      </c>
      <c r="V29" s="139">
        <f>+'(令和5年4月)'!V22</f>
        <v>2128360.5</v>
      </c>
      <c r="W29" s="138">
        <f>+'(令和5年4月)'!W22</f>
        <v>7986.9089999999987</v>
      </c>
      <c r="X29" s="141">
        <f>+'(令和5年4月)'!X22</f>
        <v>2078919.5</v>
      </c>
      <c r="Y29" s="138">
        <f>+'(令和5年4月)'!Y22</f>
        <v>146760.80499999999</v>
      </c>
      <c r="Z29" s="139">
        <f>+'(令和5年4月)'!Z22</f>
        <v>33852687.649999999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185">
        <f>+'(令和5年4月)'!E23</f>
        <v>48.050603090654313</v>
      </c>
      <c r="F30" s="186">
        <f>+'(令和5年1月)'!F23</f>
        <v>0</v>
      </c>
      <c r="G30" s="185">
        <f>+'(令和5年4月)'!G23</f>
        <v>74.435222303778573</v>
      </c>
      <c r="H30" s="186">
        <f>+'(令和5年1月)'!H23</f>
        <v>0</v>
      </c>
      <c r="I30" s="185">
        <f>+'(令和5年4月)'!I23</f>
        <v>45.367583834909716</v>
      </c>
      <c r="J30" s="186">
        <f>+'(令和5年1月)'!J23</f>
        <v>0</v>
      </c>
      <c r="K30" s="185">
        <f>+'(令和5年4月)'!K23</f>
        <v>24.226392362793504</v>
      </c>
      <c r="L30" s="186">
        <f>+'(令和5年1月)'!L23</f>
        <v>0</v>
      </c>
      <c r="M30" s="185">
        <f>+'(令和5年4月)'!M23</f>
        <v>45.784905555337012</v>
      </c>
      <c r="N30" s="186">
        <f>+'(令和5年1月)'!N23</f>
        <v>0</v>
      </c>
      <c r="O30" s="185">
        <f>+'(令和5年4月)'!O23</f>
        <v>81.943429704623739</v>
      </c>
      <c r="P30" s="186">
        <f>+'(令和5年1月)'!P23</f>
        <v>0</v>
      </c>
      <c r="Q30" s="185">
        <f>+'(令和5年4月)'!Q23</f>
        <v>45.148356054530872</v>
      </c>
      <c r="R30" s="186">
        <f>+'(令和5年1月)'!R23</f>
        <v>0</v>
      </c>
      <c r="S30" s="185">
        <f>+'(令和5年4月)'!S23</f>
        <v>159.69757970132486</v>
      </c>
      <c r="T30" s="186">
        <f>+'(令和5年1月)'!T23</f>
        <v>0</v>
      </c>
      <c r="U30" s="185">
        <f>+'(令和5年4月)'!U23</f>
        <v>70.884299177862445</v>
      </c>
      <c r="V30" s="186">
        <f>+'(令和5年1月)'!V23</f>
        <v>0</v>
      </c>
      <c r="W30" s="185">
        <f>+'(令和5年4月)'!W23</f>
        <v>74.071954443381145</v>
      </c>
      <c r="X30" s="186">
        <f>+'(令和5年1月)'!X23</f>
        <v>0</v>
      </c>
      <c r="Y30" s="185">
        <f>+'(令和5年4月)'!Y23</f>
        <v>73.76998399830417</v>
      </c>
      <c r="Z30" s="186">
        <f>+'(令和5年1月)'!Z23</f>
        <v>0</v>
      </c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-31</v>
      </c>
      <c r="F31" s="91">
        <f t="shared" ref="F31:Z33" si="5">F20-F27</f>
        <v>3211</v>
      </c>
      <c r="G31" s="92">
        <f t="shared" si="5"/>
        <v>-167.58500000000004</v>
      </c>
      <c r="H31" s="93">
        <f t="shared" si="5"/>
        <v>4857</v>
      </c>
      <c r="I31" s="90">
        <f t="shared" si="5"/>
        <v>-138</v>
      </c>
      <c r="J31" s="91">
        <f t="shared" si="5"/>
        <v>-65066.181818181882</v>
      </c>
      <c r="K31" s="92">
        <f t="shared" si="5"/>
        <v>-753</v>
      </c>
      <c r="L31" s="93">
        <f t="shared" si="5"/>
        <v>-1397271</v>
      </c>
      <c r="M31" s="90">
        <f t="shared" si="5"/>
        <v>-1345.732</v>
      </c>
      <c r="N31" s="91">
        <f t="shared" si="5"/>
        <v>-465302.69700000016</v>
      </c>
      <c r="O31" s="92">
        <f t="shared" si="5"/>
        <v>1017</v>
      </c>
      <c r="P31" s="93">
        <f t="shared" si="5"/>
        <v>320566.60000000009</v>
      </c>
      <c r="Q31" s="90">
        <f t="shared" si="5"/>
        <v>368</v>
      </c>
      <c r="R31" s="91">
        <f t="shared" si="5"/>
        <v>604531.5756000001</v>
      </c>
      <c r="S31" s="92">
        <f t="shared" si="5"/>
        <v>-4707</v>
      </c>
      <c r="T31" s="93">
        <f t="shared" si="5"/>
        <v>-101595.59999999963</v>
      </c>
      <c r="U31" s="90">
        <f t="shared" si="5"/>
        <v>-633</v>
      </c>
      <c r="V31" s="91">
        <f t="shared" si="5"/>
        <v>-227366.51395348832</v>
      </c>
      <c r="W31" s="92">
        <f t="shared" si="5"/>
        <v>-1869.3969999999999</v>
      </c>
      <c r="X31" s="93">
        <f t="shared" si="5"/>
        <v>-733306</v>
      </c>
      <c r="Y31" s="90">
        <f t="shared" si="5"/>
        <v>-8259.7139999999927</v>
      </c>
      <c r="Z31" s="91">
        <f t="shared" si="5"/>
        <v>-2056741.8171716705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30.008000000000038</v>
      </c>
      <c r="F32" s="95">
        <f t="shared" si="6"/>
        <v>-1427.6000000000058</v>
      </c>
      <c r="G32" s="96">
        <f t="shared" si="6"/>
        <v>-240.23500000000013</v>
      </c>
      <c r="H32" s="97">
        <f t="shared" si="6"/>
        <v>-35149.799999999988</v>
      </c>
      <c r="I32" s="94">
        <f t="shared" si="6"/>
        <v>-638</v>
      </c>
      <c r="J32" s="95">
        <f t="shared" si="6"/>
        <v>-533672.30909090908</v>
      </c>
      <c r="K32" s="96">
        <f t="shared" si="6"/>
        <v>29</v>
      </c>
      <c r="L32" s="97">
        <f t="shared" si="6"/>
        <v>71018</v>
      </c>
      <c r="M32" s="94">
        <f t="shared" si="6"/>
        <v>247.13699999999972</v>
      </c>
      <c r="N32" s="95">
        <f t="shared" si="6"/>
        <v>-18362.199999999953</v>
      </c>
      <c r="O32" s="96">
        <f t="shared" si="6"/>
        <v>662</v>
      </c>
      <c r="P32" s="97">
        <f t="shared" si="6"/>
        <v>220629</v>
      </c>
      <c r="Q32" s="94">
        <f t="shared" si="6"/>
        <v>1050</v>
      </c>
      <c r="R32" s="95">
        <f t="shared" si="6"/>
        <v>603981.5</v>
      </c>
      <c r="S32" s="96">
        <f t="shared" si="6"/>
        <v>-3737</v>
      </c>
      <c r="T32" s="97">
        <f t="shared" si="6"/>
        <v>86886.5</v>
      </c>
      <c r="U32" s="94">
        <f t="shared" si="5"/>
        <v>-422</v>
      </c>
      <c r="V32" s="95">
        <f t="shared" si="5"/>
        <v>847253.76046511624</v>
      </c>
      <c r="W32" s="96">
        <f t="shared" si="5"/>
        <v>-1883.0990000000002</v>
      </c>
      <c r="X32" s="97">
        <f t="shared" si="5"/>
        <v>-671426</v>
      </c>
      <c r="Y32" s="94">
        <f t="shared" si="5"/>
        <v>-4902.1889999999985</v>
      </c>
      <c r="Z32" s="95">
        <f t="shared" si="5"/>
        <v>569730.85137420893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-329.50800000000004</v>
      </c>
      <c r="F33" s="95">
        <f t="shared" si="5"/>
        <v>-66870.400000000023</v>
      </c>
      <c r="G33" s="96">
        <f t="shared" si="5"/>
        <v>-162.33299999999986</v>
      </c>
      <c r="H33" s="97">
        <f t="shared" si="5"/>
        <v>-34039</v>
      </c>
      <c r="I33" s="94">
        <f t="shared" si="5"/>
        <v>-962</v>
      </c>
      <c r="J33" s="95">
        <f t="shared" si="5"/>
        <v>-509194.13636363624</v>
      </c>
      <c r="K33" s="96">
        <f t="shared" si="5"/>
        <v>-3584.2999999999993</v>
      </c>
      <c r="L33" s="97">
        <f t="shared" si="5"/>
        <v>3345428</v>
      </c>
      <c r="M33" s="94">
        <f t="shared" si="5"/>
        <v>-3104.2620000000006</v>
      </c>
      <c r="N33" s="95">
        <f t="shared" si="5"/>
        <v>-488259.99699999997</v>
      </c>
      <c r="O33" s="96">
        <f t="shared" si="5"/>
        <v>348</v>
      </c>
      <c r="P33" s="97">
        <f t="shared" si="5"/>
        <v>216200.60000000009</v>
      </c>
      <c r="Q33" s="94">
        <f t="shared" si="5"/>
        <v>-3346.5999999999985</v>
      </c>
      <c r="R33" s="95">
        <f t="shared" si="5"/>
        <v>-326538.16239999793</v>
      </c>
      <c r="S33" s="96">
        <f t="shared" si="5"/>
        <v>284.19999999999709</v>
      </c>
      <c r="T33" s="97">
        <f t="shared" si="5"/>
        <v>-288874.10000000009</v>
      </c>
      <c r="U33" s="94">
        <f t="shared" si="5"/>
        <v>-331.69999999999982</v>
      </c>
      <c r="V33" s="95">
        <f t="shared" si="5"/>
        <v>-399961.73953488376</v>
      </c>
      <c r="W33" s="96">
        <f t="shared" si="5"/>
        <v>-916.15229999999974</v>
      </c>
      <c r="X33" s="97">
        <f t="shared" si="5"/>
        <v>-423450.5</v>
      </c>
      <c r="Y33" s="94">
        <f t="shared" si="5"/>
        <v>-12104.655299999984</v>
      </c>
      <c r="Z33" s="95">
        <f t="shared" si="5"/>
        <v>1024440.5647014827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8.3005909468109635</v>
      </c>
      <c r="F34" s="188"/>
      <c r="G34" s="187">
        <f t="shared" ref="G34" si="7">+G23-G30</f>
        <v>-3.6043840430119332</v>
      </c>
      <c r="H34" s="188"/>
      <c r="I34" s="187">
        <f t="shared" ref="I34" si="8">+I23-I30</f>
        <v>4.7269341235023816</v>
      </c>
      <c r="J34" s="188"/>
      <c r="K34" s="187">
        <f t="shared" ref="K34" si="9">+K23-K30</f>
        <v>9.2644921746811733</v>
      </c>
      <c r="L34" s="188"/>
      <c r="M34" s="187">
        <f t="shared" ref="M34" si="10">+M23-M30</f>
        <v>3.3643356492170753</v>
      </c>
      <c r="N34" s="188"/>
      <c r="O34" s="187">
        <f t="shared" ref="O34" si="11">+O23-O30</f>
        <v>14.105753927708449</v>
      </c>
      <c r="P34" s="188"/>
      <c r="Q34" s="187">
        <f t="shared" ref="Q34" si="12">+Q23-Q30</f>
        <v>3.5925184609224274</v>
      </c>
      <c r="R34" s="188"/>
      <c r="S34" s="187">
        <f t="shared" ref="S34" si="13">+S23-S30</f>
        <v>-16.60727409048414</v>
      </c>
      <c r="T34" s="188"/>
      <c r="U34" s="187">
        <f t="shared" ref="U34" si="14">+U23-U30</f>
        <v>-6.9808863059164494</v>
      </c>
      <c r="V34" s="188"/>
      <c r="W34" s="187">
        <f t="shared" ref="W34" si="15">+W23-W30</f>
        <v>-17.055055705709186</v>
      </c>
      <c r="X34" s="188"/>
      <c r="Y34" s="187">
        <f t="shared" ref="Y34" si="16">+Y23-Y30</f>
        <v>0.83013855942380133</v>
      </c>
      <c r="Z34" s="188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96.764091858037588</v>
      </c>
      <c r="F35" s="60">
        <f t="shared" si="17"/>
        <v>103.97730791621767</v>
      </c>
      <c r="G35" s="61">
        <f t="shared" si="17"/>
        <v>87.164394704149572</v>
      </c>
      <c r="H35" s="62">
        <f t="shared" si="17"/>
        <v>101.03497212798965</v>
      </c>
      <c r="I35" s="59">
        <f t="shared" si="17"/>
        <v>92.560646900269532</v>
      </c>
      <c r="J35" s="60">
        <f t="shared" si="17"/>
        <v>95.417922922068996</v>
      </c>
      <c r="K35" s="61">
        <f t="shared" si="17"/>
        <v>65.12274201018991</v>
      </c>
      <c r="L35" s="62">
        <f t="shared" si="17"/>
        <v>66.414515922008334</v>
      </c>
      <c r="M35" s="59">
        <f t="shared" si="17"/>
        <v>83.358963489763852</v>
      </c>
      <c r="N35" s="60">
        <f t="shared" si="17"/>
        <v>76.612678086663763</v>
      </c>
      <c r="O35" s="61">
        <f t="shared" si="17"/>
        <v>126.53274197756326</v>
      </c>
      <c r="P35" s="62">
        <f t="shared" si="17"/>
        <v>124.93880177032597</v>
      </c>
      <c r="Q35" s="59">
        <f t="shared" si="17"/>
        <v>101.30616880812096</v>
      </c>
      <c r="R35" s="60">
        <f t="shared" si="17"/>
        <v>111.51579525699742</v>
      </c>
      <c r="S35" s="61">
        <f t="shared" si="17"/>
        <v>91.092481501807242</v>
      </c>
      <c r="T35" s="62">
        <f t="shared" si="17"/>
        <v>98.941653960234675</v>
      </c>
      <c r="U35" s="59">
        <f t="shared" si="17"/>
        <v>83.328943903081381</v>
      </c>
      <c r="V35" s="60">
        <f t="shared" si="17"/>
        <v>78.356455804257166</v>
      </c>
      <c r="W35" s="61">
        <f t="shared" si="17"/>
        <v>68.500001853538762</v>
      </c>
      <c r="X35" s="62">
        <f t="shared" si="17"/>
        <v>46.399560849852023</v>
      </c>
      <c r="Y35" s="59">
        <f t="shared" si="17"/>
        <v>92.418528114025762</v>
      </c>
      <c r="Z35" s="60">
        <f t="shared" si="17"/>
        <v>92.289049247249366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103.04032421479231</v>
      </c>
      <c r="F36" s="64">
        <f t="shared" si="17"/>
        <v>98.52870246315571</v>
      </c>
      <c r="G36" s="65">
        <f t="shared" si="17"/>
        <v>81.586277413440513</v>
      </c>
      <c r="H36" s="66">
        <f t="shared" si="17"/>
        <v>92.655427909950646</v>
      </c>
      <c r="I36" s="63">
        <f t="shared" si="17"/>
        <v>73.034657650042263</v>
      </c>
      <c r="J36" s="64">
        <f t="shared" si="17"/>
        <v>69.23896294183983</v>
      </c>
      <c r="K36" s="65">
        <f t="shared" si="17"/>
        <v>101.8818948734588</v>
      </c>
      <c r="L36" s="66">
        <f t="shared" si="17"/>
        <v>102.41151966010943</v>
      </c>
      <c r="M36" s="63">
        <f t="shared" si="17"/>
        <v>103.15422904621509</v>
      </c>
      <c r="N36" s="64">
        <f t="shared" si="17"/>
        <v>98.948750273372326</v>
      </c>
      <c r="O36" s="65">
        <f t="shared" si="17"/>
        <v>116.47585863613739</v>
      </c>
      <c r="P36" s="66">
        <f t="shared" si="17"/>
        <v>116.91394112790272</v>
      </c>
      <c r="Q36" s="63">
        <f t="shared" si="17"/>
        <v>103.97170632068691</v>
      </c>
      <c r="R36" s="64">
        <f t="shared" si="17"/>
        <v>112.1959648696991</v>
      </c>
      <c r="S36" s="65">
        <f t="shared" si="17"/>
        <v>92.449894941005326</v>
      </c>
      <c r="T36" s="66">
        <f t="shared" si="17"/>
        <v>100.98771305490048</v>
      </c>
      <c r="U36" s="63">
        <f t="shared" si="17"/>
        <v>89.396984924623112</v>
      </c>
      <c r="V36" s="64">
        <f t="shared" si="17"/>
        <v>294.12790284714686</v>
      </c>
      <c r="W36" s="65">
        <f t="shared" si="17"/>
        <v>67.485832130734963</v>
      </c>
      <c r="X36" s="66">
        <f t="shared" si="17"/>
        <v>47.925758688592737</v>
      </c>
      <c r="Y36" s="63">
        <f t="shared" si="17"/>
        <v>95.275289004402225</v>
      </c>
      <c r="Z36" s="64">
        <f t="shared" si="17"/>
        <v>102.39569685741796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83.601737427142723</v>
      </c>
      <c r="F37" s="68">
        <f t="shared" si="17"/>
        <v>81.639704348017091</v>
      </c>
      <c r="G37" s="69">
        <f t="shared" si="17"/>
        <v>90.744328561426244</v>
      </c>
      <c r="H37" s="70">
        <f t="shared" si="17"/>
        <v>95.447883149986225</v>
      </c>
      <c r="I37" s="67">
        <f t="shared" si="17"/>
        <v>78.111490329920358</v>
      </c>
      <c r="J37" s="68">
        <f t="shared" si="17"/>
        <v>85.448828471071309</v>
      </c>
      <c r="K37" s="69">
        <f t="shared" si="17"/>
        <v>54.887795300366257</v>
      </c>
      <c r="L37" s="70">
        <f t="shared" si="17"/>
        <v>164.87717771318685</v>
      </c>
      <c r="M37" s="67">
        <f t="shared" si="17"/>
        <v>82.275146897167744</v>
      </c>
      <c r="N37" s="68">
        <f t="shared" si="17"/>
        <v>86.574757389936067</v>
      </c>
      <c r="O37" s="69">
        <f t="shared" si="17"/>
        <v>107.40740740740742</v>
      </c>
      <c r="P37" s="70">
        <f t="shared" si="17"/>
        <v>115.9391659312701</v>
      </c>
      <c r="Q37" s="67">
        <f t="shared" si="17"/>
        <v>94.545113731754427</v>
      </c>
      <c r="R37" s="68">
        <f t="shared" si="17"/>
        <v>97.083213218787023</v>
      </c>
      <c r="S37" s="69">
        <f t="shared" si="17"/>
        <v>100.84297324553597</v>
      </c>
      <c r="T37" s="70">
        <f t="shared" si="17"/>
        <v>92.169564061229792</v>
      </c>
      <c r="U37" s="67">
        <f t="shared" si="17"/>
        <v>93.850802714026187</v>
      </c>
      <c r="V37" s="68">
        <f t="shared" si="17"/>
        <v>81.207988988008196</v>
      </c>
      <c r="W37" s="69">
        <f t="shared" si="17"/>
        <v>88.529325925711689</v>
      </c>
      <c r="X37" s="70">
        <f t="shared" si="17"/>
        <v>79.631221891949153</v>
      </c>
      <c r="Y37" s="67">
        <f t="shared" si="17"/>
        <v>91.752119852436081</v>
      </c>
      <c r="Z37" s="68">
        <f t="shared" si="17"/>
        <v>103.02617202891859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42">
        <f>+'(令和6年3月)'!E20</f>
        <v>1042</v>
      </c>
      <c r="F39" s="143">
        <f>+'(令和6年3月)'!F20</f>
        <v>92712</v>
      </c>
      <c r="G39" s="142">
        <f>+'(令和6年3月)'!G20</f>
        <v>1264.4270000000001</v>
      </c>
      <c r="H39" s="143">
        <f>+'(令和6年3月)'!H20</f>
        <v>508621</v>
      </c>
      <c r="I39" s="142">
        <f>+'(令和6年3月)'!I20</f>
        <v>2166</v>
      </c>
      <c r="J39" s="143">
        <f>+'(令和6年3月)'!J20</f>
        <v>1367121.9363636365</v>
      </c>
      <c r="K39" s="142">
        <f>+'(令和6年3月)'!K20</f>
        <v>1750</v>
      </c>
      <c r="L39" s="143">
        <f>+'(令和6年3月)'!L20</f>
        <v>8572903</v>
      </c>
      <c r="M39" s="142">
        <f>+'(令和6年3月)'!M20</f>
        <v>5430.2</v>
      </c>
      <c r="N39" s="143">
        <f>+'(令和6年3月)'!N20</f>
        <v>1490381</v>
      </c>
      <c r="O39" s="142">
        <f>+'(令和6年3月)'!O20</f>
        <v>4397</v>
      </c>
      <c r="P39" s="143">
        <f>+'(令和6年3月)'!P20</f>
        <v>1476136</v>
      </c>
      <c r="Q39" s="142">
        <f>+'(令和6年3月)'!Q20</f>
        <v>23824</v>
      </c>
      <c r="R39" s="143">
        <f>+'(令和6年3月)'!R20</f>
        <v>5091833.5999999996</v>
      </c>
      <c r="S39" s="144">
        <f>+'(令和6年3月)'!S20</f>
        <v>39659</v>
      </c>
      <c r="T39" s="145">
        <f>+'(令和6年3月)'!T20</f>
        <v>7411914</v>
      </c>
      <c r="U39" s="142">
        <f>+'(令和6年3月)'!U20</f>
        <v>4043</v>
      </c>
      <c r="V39" s="143">
        <f>+'(令和6年3月)'!V20</f>
        <v>1410779.0232558139</v>
      </c>
      <c r="W39" s="142">
        <f>+'(令和6年3月)'!W20</f>
        <v>3977.9360000000001</v>
      </c>
      <c r="X39" s="143">
        <f>+'(令和6年3月)'!X20</f>
        <v>669087</v>
      </c>
      <c r="Y39" s="146">
        <f>+'(令和6年3月)'!Y20</f>
        <v>87553.562999999995</v>
      </c>
      <c r="Z39" s="147">
        <f>+'(令和6年3月)'!Z20</f>
        <v>28091488.559619449</v>
      </c>
    </row>
    <row r="40" spans="1:38" ht="18.95" customHeight="1" x14ac:dyDescent="0.15">
      <c r="A40" s="22"/>
      <c r="B40" s="195"/>
      <c r="C40" s="22"/>
      <c r="D40" s="82" t="s">
        <v>22</v>
      </c>
      <c r="E40" s="148">
        <f>+'(令和6年3月)'!E21</f>
        <v>1219</v>
      </c>
      <c r="F40" s="149">
        <f>+'(令和6年3月)'!F21</f>
        <v>149928</v>
      </c>
      <c r="G40" s="148">
        <f>+'(令和6年3月)'!G21</f>
        <v>1260.664</v>
      </c>
      <c r="H40" s="149">
        <f>+'(令和6年3月)'!H21</f>
        <v>506137</v>
      </c>
      <c r="I40" s="148">
        <f>+'(令和6年3月)'!I21</f>
        <v>2098</v>
      </c>
      <c r="J40" s="149">
        <f>+'(令和6年3月)'!J21</f>
        <v>1942160.4818181819</v>
      </c>
      <c r="K40" s="148">
        <f>+'(令和6年3月)'!K21</f>
        <v>1979</v>
      </c>
      <c r="L40" s="149">
        <f>+'(令和6年3月)'!L21</f>
        <v>2540053</v>
      </c>
      <c r="M40" s="148">
        <f>+'(令和6年3月)'!M21</f>
        <v>6096.1440000000002</v>
      </c>
      <c r="N40" s="149">
        <f>+'(令和6年3月)'!N21</f>
        <v>1411976</v>
      </c>
      <c r="O40" s="148">
        <f>+'(令和6年3月)'!O21</f>
        <v>4494</v>
      </c>
      <c r="P40" s="149">
        <f>+'(令和6年3月)'!P21</f>
        <v>1499868</v>
      </c>
      <c r="Q40" s="148">
        <f>+'(令和6年3月)'!Q21</f>
        <v>26715</v>
      </c>
      <c r="R40" s="149">
        <f>+'(令和6年3月)'!R21</f>
        <v>5488347.4000000004</v>
      </c>
      <c r="S40" s="144">
        <f>+'(令和6年3月)'!S21</f>
        <v>40925</v>
      </c>
      <c r="T40" s="145">
        <f>+'(令和6年3月)'!T21</f>
        <v>7490605</v>
      </c>
      <c r="U40" s="148">
        <f>+'(令和6年3月)'!U21</f>
        <v>4102</v>
      </c>
      <c r="V40" s="149">
        <f>+'(令和6年3月)'!V21</f>
        <v>1569701.1860465116</v>
      </c>
      <c r="W40" s="148">
        <f>+'(令和6年3月)'!W21</f>
        <v>4485.2759999999998</v>
      </c>
      <c r="X40" s="149">
        <f>+'(令和6年3月)'!X21</f>
        <v>724776</v>
      </c>
      <c r="Y40" s="150">
        <f>+'(令和6年3月)'!Y21</f>
        <v>93374.084000000003</v>
      </c>
      <c r="Z40" s="151">
        <f>+'(令和6年3月)'!Z21</f>
        <v>23323552.067864694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48">
        <f>+'(令和6年3月)'!E22</f>
        <v>1769.9080000000001</v>
      </c>
      <c r="F41" s="149">
        <f>+'(令和6年3月)'!F22</f>
        <v>309000</v>
      </c>
      <c r="G41" s="148">
        <f>+'(令和6年3月)'!G22</f>
        <v>1517.9189999999999</v>
      </c>
      <c r="H41" s="149">
        <f>+'(令和6年3月)'!H22</f>
        <v>683010.2</v>
      </c>
      <c r="I41" s="148">
        <f>+'(令和6年3月)'!I22</f>
        <v>3444</v>
      </c>
      <c r="J41" s="149">
        <f>+'(令和6年3月)'!J22</f>
        <v>2836416.0363636361</v>
      </c>
      <c r="K41" s="148">
        <f>+'(令和6年3月)'!K22</f>
        <v>4525</v>
      </c>
      <c r="L41" s="149">
        <f>+'(令和6年3月)'!L22</f>
        <v>8754879</v>
      </c>
      <c r="M41" s="148">
        <f>+'(令和6年3月)'!M22</f>
        <v>15750.491</v>
      </c>
      <c r="N41" s="149">
        <f>+'(令和6年3月)'!N22</f>
        <v>3352711.75</v>
      </c>
      <c r="O41" s="148">
        <f>+'(令和6年3月)'!O22</f>
        <v>4876</v>
      </c>
      <c r="P41" s="149">
        <f>+'(令和6年3月)'!P22</f>
        <v>1491682</v>
      </c>
      <c r="Q41" s="148">
        <f>+'(令和6年3月)'!Q22</f>
        <v>56948.9</v>
      </c>
      <c r="R41" s="149">
        <f>+'(令和6年3月)'!R22</f>
        <v>10570764.699999999</v>
      </c>
      <c r="S41" s="144">
        <f>+'(令和6年3月)'!S22</f>
        <v>31621.200000000001</v>
      </c>
      <c r="T41" s="145">
        <f>+'(令和6年3月)'!T22</f>
        <v>2785993</v>
      </c>
      <c r="U41" s="148">
        <f>+'(令和6年3月)'!U22</f>
        <v>5456.5</v>
      </c>
      <c r="V41" s="149">
        <f>+'(令和6年3月)'!V22</f>
        <v>2188955.0348837208</v>
      </c>
      <c r="W41" s="148">
        <f>+'(令和6年3月)'!W22</f>
        <v>6914.0867000000007</v>
      </c>
      <c r="X41" s="149">
        <f>+'(令和6年3月)'!X22</f>
        <v>1638615</v>
      </c>
      <c r="Y41" s="150">
        <f>+'(令和6年3月)'!Y22</f>
        <v>132824.00469999999</v>
      </c>
      <c r="Z41" s="151">
        <f>+'(令和6年3月)'!Z22</f>
        <v>34612026.72124736</v>
      </c>
    </row>
    <row r="42" spans="1:38" ht="18.95" customHeight="1" thickBot="1" x14ac:dyDescent="0.2">
      <c r="A42" s="22"/>
      <c r="B42" s="195"/>
      <c r="C42" s="22"/>
      <c r="D42" s="89" t="s">
        <v>44</v>
      </c>
      <c r="E42" s="192">
        <f>+'(令和6年3月)'!E23</f>
        <v>60.831636540522851</v>
      </c>
      <c r="F42" s="193">
        <f>+'(令和5年12月)'!F23</f>
        <v>0</v>
      </c>
      <c r="G42" s="192">
        <f>+'(令和6年3月)'!G23</f>
        <v>83.279305426152078</v>
      </c>
      <c r="H42" s="193">
        <f>+'(令和5年12月)'!H23</f>
        <v>0</v>
      </c>
      <c r="I42" s="192">
        <f>+'(令和6年3月)'!I23</f>
        <v>62.521994134897362</v>
      </c>
      <c r="J42" s="193">
        <f>+'(令和5年12月)'!J23</f>
        <v>0</v>
      </c>
      <c r="K42" s="192">
        <f>+'(令和6年3月)'!K23</f>
        <v>40.187520206918848</v>
      </c>
      <c r="L42" s="193">
        <f>+'(令和5年12月)'!L23</f>
        <v>0</v>
      </c>
      <c r="M42" s="192">
        <f>+'(令和6年3月)'!M23</f>
        <v>35.83290489119166</v>
      </c>
      <c r="N42" s="193">
        <f>+'(令和5年12月)'!N23</f>
        <v>0</v>
      </c>
      <c r="O42" s="192">
        <f>+'(令和6年3月)'!O23</f>
        <v>90.273124175043151</v>
      </c>
      <c r="P42" s="193">
        <f>+'(令和5年12月)'!P23</f>
        <v>0</v>
      </c>
      <c r="Q42" s="192">
        <f>+'(令和6年3月)'!Q23</f>
        <v>43.273841327250558</v>
      </c>
      <c r="R42" s="193">
        <f>+'(令和5年12月)'!R23</f>
        <v>0</v>
      </c>
      <c r="S42" s="192">
        <f>+'(令和6年3月)'!S23</f>
        <v>124.92016543581923</v>
      </c>
      <c r="T42" s="193">
        <f>+'(令和5年12月)'!T23</f>
        <v>0</v>
      </c>
      <c r="U42" s="192">
        <f>+'(令和6年3月)'!U23</f>
        <v>74.234414874225294</v>
      </c>
      <c r="V42" s="193">
        <f>+'(令和5年12月)'!V23</f>
        <v>0</v>
      </c>
      <c r="W42" s="192">
        <f>+'(令和6年3月)'!W23</f>
        <v>59.036685773667507</v>
      </c>
      <c r="X42" s="193">
        <f>+'(令和5年12月)'!X23</f>
        <v>0</v>
      </c>
      <c r="Y42" s="192">
        <f>+'(令和6年3月)'!Y23</f>
        <v>66.647742459654182</v>
      </c>
      <c r="Z42" s="193">
        <f>+'(令和5年12月)'!Z23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-115</v>
      </c>
      <c r="F43" s="93">
        <f t="shared" si="18"/>
        <v>-8768</v>
      </c>
      <c r="G43" s="90">
        <f t="shared" si="18"/>
        <v>-126.38600000000019</v>
      </c>
      <c r="H43" s="91">
        <f t="shared" si="18"/>
        <v>-34476</v>
      </c>
      <c r="I43" s="92">
        <f t="shared" si="18"/>
        <v>-449</v>
      </c>
      <c r="J43" s="93">
        <f t="shared" si="18"/>
        <v>-12173.118181818398</v>
      </c>
      <c r="K43" s="90">
        <f t="shared" si="18"/>
        <v>-344</v>
      </c>
      <c r="L43" s="91">
        <f t="shared" si="18"/>
        <v>-5809832</v>
      </c>
      <c r="M43" s="92">
        <f t="shared" si="18"/>
        <v>1310.8959999999997</v>
      </c>
      <c r="N43" s="93">
        <f t="shared" si="18"/>
        <v>33867.30299999984</v>
      </c>
      <c r="O43" s="90">
        <f t="shared" si="18"/>
        <v>453</v>
      </c>
      <c r="P43" s="91">
        <f t="shared" si="18"/>
        <v>129843.60000000009</v>
      </c>
      <c r="Q43" s="92">
        <f t="shared" si="18"/>
        <v>4718</v>
      </c>
      <c r="R43" s="93">
        <f t="shared" si="18"/>
        <v>762283.97560000047</v>
      </c>
      <c r="S43" s="90">
        <f t="shared" si="18"/>
        <v>8477</v>
      </c>
      <c r="T43" s="91">
        <f t="shared" si="18"/>
        <v>2085959.4000000004</v>
      </c>
      <c r="U43" s="92">
        <f t="shared" si="18"/>
        <v>-879</v>
      </c>
      <c r="V43" s="93">
        <f t="shared" si="18"/>
        <v>-587640.53720930219</v>
      </c>
      <c r="W43" s="90">
        <f t="shared" si="18"/>
        <v>87.260999999999967</v>
      </c>
      <c r="X43" s="91">
        <f t="shared" si="18"/>
        <v>-34296</v>
      </c>
      <c r="Y43" s="90">
        <f t="shared" si="18"/>
        <v>13132.771000000008</v>
      </c>
      <c r="Z43" s="91">
        <f t="shared" si="18"/>
        <v>-3475231.3767911196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-201.99199999999996</v>
      </c>
      <c r="F44" s="97">
        <f t="shared" si="18"/>
        <v>-54325.600000000006</v>
      </c>
      <c r="G44" s="94">
        <f t="shared" si="18"/>
        <v>-196.24700000000007</v>
      </c>
      <c r="H44" s="95">
        <f t="shared" si="18"/>
        <v>-62704.799999999988</v>
      </c>
      <c r="I44" s="96">
        <f t="shared" si="18"/>
        <v>-370</v>
      </c>
      <c r="J44" s="97">
        <f t="shared" si="18"/>
        <v>-740935.79090909101</v>
      </c>
      <c r="K44" s="94">
        <f t="shared" si="18"/>
        <v>-409</v>
      </c>
      <c r="L44" s="95">
        <f t="shared" si="18"/>
        <v>475913</v>
      </c>
      <c r="M44" s="96">
        <f t="shared" si="18"/>
        <v>1986.0929999999998</v>
      </c>
      <c r="N44" s="97">
        <f t="shared" si="18"/>
        <v>316363.80000000005</v>
      </c>
      <c r="O44" s="94">
        <f t="shared" si="18"/>
        <v>186</v>
      </c>
      <c r="P44" s="95">
        <f t="shared" si="18"/>
        <v>25182</v>
      </c>
      <c r="Q44" s="96">
        <f t="shared" si="18"/>
        <v>772</v>
      </c>
      <c r="R44" s="97">
        <f t="shared" si="18"/>
        <v>67940.099999999627</v>
      </c>
      <c r="S44" s="94">
        <f t="shared" si="18"/>
        <v>4834</v>
      </c>
      <c r="T44" s="95">
        <f t="shared" si="18"/>
        <v>1393016.5</v>
      </c>
      <c r="U44" s="96">
        <f t="shared" si="18"/>
        <v>-544</v>
      </c>
      <c r="V44" s="97">
        <f t="shared" si="18"/>
        <v>-286006.42558139539</v>
      </c>
      <c r="W44" s="94">
        <f t="shared" si="18"/>
        <v>-576.7489999999998</v>
      </c>
      <c r="X44" s="95">
        <f t="shared" si="18"/>
        <v>-106839</v>
      </c>
      <c r="Y44" s="94">
        <f t="shared" si="18"/>
        <v>5480.1049999999959</v>
      </c>
      <c r="Z44" s="95">
        <f t="shared" si="18"/>
        <v>1027603.7835095152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-90.008000000000038</v>
      </c>
      <c r="F45" s="97">
        <f t="shared" si="18"/>
        <v>-11658.400000000023</v>
      </c>
      <c r="G45" s="94">
        <f t="shared" si="18"/>
        <v>73.624000000000251</v>
      </c>
      <c r="H45" s="95">
        <f t="shared" si="18"/>
        <v>30712.800000000047</v>
      </c>
      <c r="I45" s="96">
        <f t="shared" si="18"/>
        <v>-11</v>
      </c>
      <c r="J45" s="97">
        <f t="shared" si="18"/>
        <v>153724.12727272743</v>
      </c>
      <c r="K45" s="94">
        <f t="shared" si="18"/>
        <v>-164</v>
      </c>
      <c r="L45" s="95">
        <f t="shared" si="18"/>
        <v>-252895</v>
      </c>
      <c r="M45" s="96">
        <f t="shared" si="18"/>
        <v>-1341.1409999999996</v>
      </c>
      <c r="N45" s="97">
        <f t="shared" si="18"/>
        <v>-204091.49699999997</v>
      </c>
      <c r="O45" s="94">
        <f t="shared" si="18"/>
        <v>170</v>
      </c>
      <c r="P45" s="95">
        <f t="shared" si="18"/>
        <v>80929.600000000093</v>
      </c>
      <c r="Q45" s="96">
        <f t="shared" si="18"/>
        <v>1055</v>
      </c>
      <c r="R45" s="97">
        <f t="shared" si="18"/>
        <v>297830.23760000244</v>
      </c>
      <c r="S45" s="94">
        <f t="shared" si="18"/>
        <v>2376.9999999999964</v>
      </c>
      <c r="T45" s="95">
        <f t="shared" si="18"/>
        <v>614251.89999999991</v>
      </c>
      <c r="U45" s="96">
        <f t="shared" si="18"/>
        <v>-394</v>
      </c>
      <c r="V45" s="97">
        <f t="shared" si="18"/>
        <v>-460556.27441860456</v>
      </c>
      <c r="W45" s="94">
        <f t="shared" si="18"/>
        <v>156.66999999999825</v>
      </c>
      <c r="X45" s="95">
        <f t="shared" si="18"/>
        <v>16854</v>
      </c>
      <c r="Y45" s="94">
        <f t="shared" si="18"/>
        <v>1832.1450000000186</v>
      </c>
      <c r="Z45" s="95">
        <f t="shared" si="18"/>
        <v>265101.49345412105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-4.4804425030575743</v>
      </c>
      <c r="F46" s="193"/>
      <c r="G46" s="192">
        <f>G23-G42</f>
        <v>-12.448467165385438</v>
      </c>
      <c r="H46" s="193"/>
      <c r="I46" s="192">
        <f>I23-I42</f>
        <v>-12.427476176485264</v>
      </c>
      <c r="J46" s="193"/>
      <c r="K46" s="192">
        <f>K23-K42</f>
        <v>-6.69663566944417</v>
      </c>
      <c r="L46" s="193"/>
      <c r="M46" s="192">
        <f>M23-M42</f>
        <v>13.316336313362427</v>
      </c>
      <c r="N46" s="193"/>
      <c r="O46" s="192">
        <f t="shared" si="18"/>
        <v>5.7760594572890369</v>
      </c>
      <c r="P46" s="193"/>
      <c r="Q46" s="192">
        <f t="shared" si="18"/>
        <v>5.4670331882027412</v>
      </c>
      <c r="R46" s="193"/>
      <c r="S46" s="192">
        <f t="shared" si="18"/>
        <v>18.170140175021487</v>
      </c>
      <c r="T46" s="193"/>
      <c r="U46" s="192">
        <f t="shared" si="18"/>
        <v>-10.331002002279298</v>
      </c>
      <c r="V46" s="193"/>
      <c r="W46" s="192">
        <f t="shared" si="18"/>
        <v>-2.0197870359955488</v>
      </c>
      <c r="X46" s="193"/>
      <c r="Y46" s="192">
        <f t="shared" si="18"/>
        <v>7.9523800980737889</v>
      </c>
      <c r="Z46" s="193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88.963531669865645</v>
      </c>
      <c r="F47" s="72">
        <f t="shared" si="19"/>
        <v>90.542756061782725</v>
      </c>
      <c r="G47" s="71">
        <f t="shared" si="19"/>
        <v>90.004484244642029</v>
      </c>
      <c r="H47" s="73">
        <f t="shared" si="19"/>
        <v>93.221671932539167</v>
      </c>
      <c r="I47" s="74">
        <f t="shared" si="19"/>
        <v>79.270544783010152</v>
      </c>
      <c r="J47" s="72">
        <f t="shared" si="19"/>
        <v>99.109580655680404</v>
      </c>
      <c r="K47" s="71">
        <f t="shared" si="19"/>
        <v>80.342857142857142</v>
      </c>
      <c r="L47" s="73">
        <f t="shared" si="19"/>
        <v>32.230284187281718</v>
      </c>
      <c r="M47" s="74">
        <f t="shared" si="19"/>
        <v>124.14084195793893</v>
      </c>
      <c r="N47" s="72">
        <f t="shared" si="19"/>
        <v>102.27239229431937</v>
      </c>
      <c r="O47" s="71">
        <f t="shared" si="19"/>
        <v>110.30247896292926</v>
      </c>
      <c r="P47" s="73">
        <f t="shared" si="19"/>
        <v>108.79618138166131</v>
      </c>
      <c r="Q47" s="74">
        <f t="shared" si="19"/>
        <v>119.80355943586301</v>
      </c>
      <c r="R47" s="72">
        <f t="shared" si="19"/>
        <v>114.97071655287401</v>
      </c>
      <c r="S47" s="71">
        <f t="shared" si="19"/>
        <v>121.37471948359766</v>
      </c>
      <c r="T47" s="73">
        <f t="shared" si="19"/>
        <v>128.1433297795954</v>
      </c>
      <c r="U47" s="74">
        <f t="shared" si="19"/>
        <v>78.258718773188235</v>
      </c>
      <c r="V47" s="72">
        <f t="shared" si="19"/>
        <v>58.34637972904234</v>
      </c>
      <c r="W47" s="71">
        <f t="shared" si="19"/>
        <v>102.19362503569691</v>
      </c>
      <c r="X47" s="73">
        <f t="shared" si="19"/>
        <v>94.874209183559088</v>
      </c>
      <c r="Y47" s="71">
        <f t="shared" si="19"/>
        <v>114.99969909848215</v>
      </c>
      <c r="Z47" s="73">
        <f t="shared" si="19"/>
        <v>87.628881362354562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83.429696472518472</v>
      </c>
      <c r="F48" s="66">
        <f t="shared" si="19"/>
        <v>63.765540792913932</v>
      </c>
      <c r="G48" s="63">
        <f t="shared" si="19"/>
        <v>84.433044808132848</v>
      </c>
      <c r="H48" s="64">
        <f t="shared" si="19"/>
        <v>87.611101342126744</v>
      </c>
      <c r="I48" s="65">
        <f t="shared" si="19"/>
        <v>82.364156339370837</v>
      </c>
      <c r="J48" s="66">
        <f t="shared" si="19"/>
        <v>61.849919311742298</v>
      </c>
      <c r="K48" s="63">
        <f t="shared" si="19"/>
        <v>79.332996462860024</v>
      </c>
      <c r="L48" s="64">
        <f t="shared" si="19"/>
        <v>118.73634132831086</v>
      </c>
      <c r="M48" s="65">
        <f t="shared" si="19"/>
        <v>132.57949615363415</v>
      </c>
      <c r="N48" s="66">
        <f t="shared" si="19"/>
        <v>122.40574910621712</v>
      </c>
      <c r="O48" s="63">
        <f t="shared" si="19"/>
        <v>104.13885180240321</v>
      </c>
      <c r="P48" s="64">
        <f t="shared" si="19"/>
        <v>101.67894774740178</v>
      </c>
      <c r="Q48" s="65">
        <f t="shared" si="19"/>
        <v>102.8897623058207</v>
      </c>
      <c r="R48" s="66">
        <f t="shared" si="19"/>
        <v>101.23789722203081</v>
      </c>
      <c r="S48" s="63">
        <f t="shared" si="19"/>
        <v>111.81185094685399</v>
      </c>
      <c r="T48" s="64">
        <f t="shared" si="19"/>
        <v>118.59684898616334</v>
      </c>
      <c r="U48" s="65">
        <f t="shared" si="19"/>
        <v>86.738176499268647</v>
      </c>
      <c r="V48" s="66">
        <f t="shared" si="19"/>
        <v>81.779562369973206</v>
      </c>
      <c r="W48" s="63">
        <f t="shared" si="19"/>
        <v>87.141281829702351</v>
      </c>
      <c r="X48" s="64">
        <f t="shared" si="19"/>
        <v>85.259031756018416</v>
      </c>
      <c r="Y48" s="63">
        <f t="shared" si="19"/>
        <v>105.86897859153295</v>
      </c>
      <c r="Z48" s="64">
        <f t="shared" si="19"/>
        <v>104.40586314005469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94.914537930785102</v>
      </c>
      <c r="F49" s="70">
        <f t="shared" si="19"/>
        <v>96.227055016181211</v>
      </c>
      <c r="G49" s="67">
        <f t="shared" si="19"/>
        <v>104.85032468794451</v>
      </c>
      <c r="H49" s="68">
        <f t="shared" si="19"/>
        <v>104.4966824799981</v>
      </c>
      <c r="I49" s="69">
        <f t="shared" si="19"/>
        <v>99.680603948896632</v>
      </c>
      <c r="J49" s="70">
        <f t="shared" si="19"/>
        <v>105.41966077267726</v>
      </c>
      <c r="K49" s="67">
        <f t="shared" si="19"/>
        <v>96.375690607734811</v>
      </c>
      <c r="L49" s="68">
        <f t="shared" si="19"/>
        <v>97.111382121900263</v>
      </c>
      <c r="M49" s="69">
        <f t="shared" si="19"/>
        <v>91.485084496730934</v>
      </c>
      <c r="N49" s="70">
        <f t="shared" si="19"/>
        <v>93.912644085791158</v>
      </c>
      <c r="O49" s="67">
        <f t="shared" si="19"/>
        <v>103.4864643150123</v>
      </c>
      <c r="P49" s="68">
        <f t="shared" si="19"/>
        <v>105.42539227529728</v>
      </c>
      <c r="Q49" s="69">
        <f t="shared" si="19"/>
        <v>101.85253797702853</v>
      </c>
      <c r="R49" s="70">
        <f t="shared" si="19"/>
        <v>102.81748999294254</v>
      </c>
      <c r="S49" s="67">
        <f t="shared" si="19"/>
        <v>107.51710877512555</v>
      </c>
      <c r="T49" s="68">
        <f t="shared" si="19"/>
        <v>122.04786228823978</v>
      </c>
      <c r="U49" s="69">
        <f t="shared" si="19"/>
        <v>92.779254100613954</v>
      </c>
      <c r="V49" s="70">
        <f t="shared" si="19"/>
        <v>78.959993829061474</v>
      </c>
      <c r="W49" s="67">
        <f t="shared" si="19"/>
        <v>102.26595365082707</v>
      </c>
      <c r="X49" s="68">
        <f t="shared" si="19"/>
        <v>101.02855155115753</v>
      </c>
      <c r="Y49" s="67">
        <f t="shared" si="19"/>
        <v>101.37937792505063</v>
      </c>
      <c r="Z49" s="68">
        <f t="shared" si="19"/>
        <v>100.76592305786988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4065-35AC-460B-B786-3564C5FC435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L15" sqref="L1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85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868</v>
      </c>
      <c r="F5" s="14">
        <v>69724</v>
      </c>
      <c r="G5" s="15">
        <v>30</v>
      </c>
      <c r="H5" s="16">
        <v>5440</v>
      </c>
      <c r="I5" s="13">
        <v>1439</v>
      </c>
      <c r="J5" s="14">
        <v>1197976</v>
      </c>
      <c r="K5" s="17">
        <v>1692</v>
      </c>
      <c r="L5" s="18">
        <v>8533198</v>
      </c>
      <c r="M5" s="13">
        <v>1019</v>
      </c>
      <c r="N5" s="75">
        <v>222510</v>
      </c>
      <c r="O5" s="19">
        <v>784</v>
      </c>
      <c r="P5" s="18">
        <v>45632</v>
      </c>
      <c r="Q5" s="13">
        <v>9427</v>
      </c>
      <c r="R5" s="14">
        <v>1644576</v>
      </c>
      <c r="S5" s="19">
        <v>16660</v>
      </c>
      <c r="T5" s="18">
        <v>4716924</v>
      </c>
      <c r="U5" s="13">
        <v>3813</v>
      </c>
      <c r="V5" s="14">
        <v>1377505</v>
      </c>
      <c r="W5" s="13">
        <v>347</v>
      </c>
      <c r="X5" s="18">
        <v>76216</v>
      </c>
      <c r="Y5" s="20">
        <f t="shared" ref="Y5:Z19" si="0">+W5+U5+S5+Q5+O5+M5+K5+I5+G5+E5</f>
        <v>36079</v>
      </c>
      <c r="Z5" s="21">
        <f t="shared" si="0"/>
        <v>17889701</v>
      </c>
    </row>
    <row r="6" spans="1:26" ht="18.95" customHeight="1" x14ac:dyDescent="0.15">
      <c r="A6" s="7"/>
      <c r="B6" s="22"/>
      <c r="C6" s="83"/>
      <c r="D6" s="81" t="s">
        <v>22</v>
      </c>
      <c r="E6" s="23">
        <v>781</v>
      </c>
      <c r="F6" s="24">
        <v>63867</v>
      </c>
      <c r="G6" s="25">
        <v>30</v>
      </c>
      <c r="H6" s="26">
        <v>5440</v>
      </c>
      <c r="I6" s="27">
        <v>1615</v>
      </c>
      <c r="J6" s="21">
        <v>1260314</v>
      </c>
      <c r="K6" s="25">
        <v>1870</v>
      </c>
      <c r="L6" s="26">
        <v>2503257</v>
      </c>
      <c r="M6" s="27">
        <v>816</v>
      </c>
      <c r="N6" s="76">
        <v>201716</v>
      </c>
      <c r="O6" s="25">
        <v>814</v>
      </c>
      <c r="P6" s="26">
        <v>42276</v>
      </c>
      <c r="Q6" s="27">
        <v>12190</v>
      </c>
      <c r="R6" s="21">
        <v>1975861</v>
      </c>
      <c r="S6" s="25">
        <v>17111</v>
      </c>
      <c r="T6" s="26">
        <v>4767768</v>
      </c>
      <c r="U6" s="27">
        <v>3865</v>
      </c>
      <c r="V6" s="21">
        <v>1542705</v>
      </c>
      <c r="W6" s="27">
        <v>482</v>
      </c>
      <c r="X6" s="26">
        <v>97330</v>
      </c>
      <c r="Y6" s="20">
        <f t="shared" si="0"/>
        <v>39574</v>
      </c>
      <c r="Z6" s="21">
        <f t="shared" si="0"/>
        <v>12460534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1523.9</v>
      </c>
      <c r="F7" s="36">
        <v>274558</v>
      </c>
      <c r="G7" s="29">
        <v>151</v>
      </c>
      <c r="H7" s="30">
        <v>74178</v>
      </c>
      <c r="I7" s="31">
        <v>2174</v>
      </c>
      <c r="J7" s="32">
        <v>2509389</v>
      </c>
      <c r="K7" s="77">
        <v>4361</v>
      </c>
      <c r="L7" s="30">
        <v>8635084</v>
      </c>
      <c r="M7" s="23">
        <v>1730.3</v>
      </c>
      <c r="N7" s="24">
        <v>273272.25</v>
      </c>
      <c r="O7" s="33">
        <v>2899</v>
      </c>
      <c r="P7" s="34">
        <v>702253</v>
      </c>
      <c r="Q7" s="23">
        <v>29466.400000000001</v>
      </c>
      <c r="R7" s="24">
        <v>4710474</v>
      </c>
      <c r="S7" s="33">
        <v>26965.200000000001</v>
      </c>
      <c r="T7" s="34">
        <v>2001601</v>
      </c>
      <c r="U7" s="23">
        <v>3903.5</v>
      </c>
      <c r="V7" s="24">
        <v>1960430.5</v>
      </c>
      <c r="W7" s="23">
        <v>1442.2</v>
      </c>
      <c r="X7" s="34">
        <v>383160</v>
      </c>
      <c r="Y7" s="31">
        <f t="shared" si="0"/>
        <v>74616.5</v>
      </c>
      <c r="Z7" s="24">
        <f t="shared" si="0"/>
        <v>21524399.75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170</v>
      </c>
      <c r="F8" s="14">
        <v>21916</v>
      </c>
      <c r="G8" s="15">
        <v>200.42700000000002</v>
      </c>
      <c r="H8" s="16">
        <v>118782</v>
      </c>
      <c r="I8" s="13">
        <v>535</v>
      </c>
      <c r="J8" s="14">
        <v>45726.636363636368</v>
      </c>
      <c r="K8" s="17">
        <v>0</v>
      </c>
      <c r="L8" s="18">
        <v>0</v>
      </c>
      <c r="M8" s="13">
        <v>3976</v>
      </c>
      <c r="N8" s="75">
        <v>992631</v>
      </c>
      <c r="O8" s="19">
        <v>19</v>
      </c>
      <c r="P8" s="18">
        <v>0</v>
      </c>
      <c r="Q8" s="13">
        <v>6771</v>
      </c>
      <c r="R8" s="14">
        <v>1505226</v>
      </c>
      <c r="S8" s="19">
        <v>22711</v>
      </c>
      <c r="T8" s="18">
        <v>2631190</v>
      </c>
      <c r="U8" s="13">
        <v>108</v>
      </c>
      <c r="V8" s="14">
        <v>6929.0232558139542</v>
      </c>
      <c r="W8" s="13">
        <v>43</v>
      </c>
      <c r="X8" s="18">
        <v>1400</v>
      </c>
      <c r="Y8" s="13">
        <f t="shared" si="0"/>
        <v>34533.427000000003</v>
      </c>
      <c r="Z8" s="14">
        <f t="shared" si="0"/>
        <v>5323800.6596194506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23841</v>
      </c>
      <c r="G9" s="25">
        <v>185.66400000000002</v>
      </c>
      <c r="H9" s="26">
        <v>106108</v>
      </c>
      <c r="I9" s="27">
        <v>249</v>
      </c>
      <c r="J9" s="21">
        <v>36372.181818181823</v>
      </c>
      <c r="K9" s="25">
        <v>59</v>
      </c>
      <c r="L9" s="26">
        <v>911</v>
      </c>
      <c r="M9" s="27">
        <v>4274</v>
      </c>
      <c r="N9" s="76">
        <v>875073</v>
      </c>
      <c r="O9" s="25">
        <v>0</v>
      </c>
      <c r="P9" s="26">
        <v>0</v>
      </c>
      <c r="Q9" s="27">
        <v>6836</v>
      </c>
      <c r="R9" s="21">
        <v>1555377</v>
      </c>
      <c r="S9" s="25">
        <v>23481</v>
      </c>
      <c r="T9" s="26">
        <v>2648359</v>
      </c>
      <c r="U9" s="27">
        <v>90</v>
      </c>
      <c r="V9" s="21">
        <v>3080.1860465116279</v>
      </c>
      <c r="W9" s="27">
        <v>265</v>
      </c>
      <c r="X9" s="26">
        <v>15868</v>
      </c>
      <c r="Y9" s="20">
        <f t="shared" si="0"/>
        <v>35635.663999999997</v>
      </c>
      <c r="Z9" s="21">
        <f t="shared" si="0"/>
        <v>5264989.3678646926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195</v>
      </c>
      <c r="F10" s="36">
        <v>27386</v>
      </c>
      <c r="G10" s="29">
        <v>174.91899999999998</v>
      </c>
      <c r="H10" s="30">
        <v>102000.2</v>
      </c>
      <c r="I10" s="37">
        <v>851</v>
      </c>
      <c r="J10" s="38">
        <v>97434.636363636368</v>
      </c>
      <c r="K10" s="77">
        <v>0</v>
      </c>
      <c r="L10" s="30">
        <v>0</v>
      </c>
      <c r="M10" s="35">
        <v>8363.0750000000007</v>
      </c>
      <c r="N10" s="36">
        <v>1993548</v>
      </c>
      <c r="O10" s="29">
        <v>22</v>
      </c>
      <c r="P10" s="30">
        <v>0</v>
      </c>
      <c r="Q10" s="35">
        <v>12213</v>
      </c>
      <c r="R10" s="36">
        <v>1587279</v>
      </c>
      <c r="S10" s="29">
        <v>4563</v>
      </c>
      <c r="T10" s="30">
        <v>761404</v>
      </c>
      <c r="U10" s="35">
        <v>749</v>
      </c>
      <c r="V10" s="36">
        <v>63478.534883720931</v>
      </c>
      <c r="W10" s="35">
        <v>65</v>
      </c>
      <c r="X10" s="30">
        <v>1100</v>
      </c>
      <c r="Y10" s="37">
        <f t="shared" si="0"/>
        <v>27195.994000000002</v>
      </c>
      <c r="Z10" s="36">
        <f t="shared" si="0"/>
        <v>4633630.3712473577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1551.3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2151</v>
      </c>
      <c r="R11" s="14">
        <v>578411.6</v>
      </c>
      <c r="S11" s="19">
        <v>0</v>
      </c>
      <c r="T11" s="18">
        <v>0</v>
      </c>
      <c r="U11" s="13">
        <v>107</v>
      </c>
      <c r="V11" s="14">
        <v>23045</v>
      </c>
      <c r="W11" s="13">
        <v>0</v>
      </c>
      <c r="X11" s="18">
        <v>0</v>
      </c>
      <c r="Y11" s="13">
        <f>+W11+U11+S11+Q11+O11+M11+K11+I11+G11+E11</f>
        <v>2352</v>
      </c>
      <c r="Z11" s="14">
        <f t="shared" si="0"/>
        <v>693007.9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1451.3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2415</v>
      </c>
      <c r="R12" s="21">
        <v>645388.4</v>
      </c>
      <c r="S12" s="25">
        <v>0</v>
      </c>
      <c r="T12" s="26">
        <v>0</v>
      </c>
      <c r="U12" s="27">
        <v>146</v>
      </c>
      <c r="V12" s="21">
        <v>23696</v>
      </c>
      <c r="W12" s="27">
        <v>30</v>
      </c>
      <c r="X12" s="26">
        <v>24180</v>
      </c>
      <c r="Y12" s="20">
        <f t="shared" ref="Y12:Y19" si="1">+W12+U12+S12+Q12+O12+M12+K12+I12+G12+E12</f>
        <v>2684</v>
      </c>
      <c r="Z12" s="21">
        <f t="shared" si="0"/>
        <v>784715.70000000007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36</v>
      </c>
      <c r="J13" s="38">
        <v>12110.400000000001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6918.5</v>
      </c>
      <c r="R13" s="36">
        <v>1932462.7000000002</v>
      </c>
      <c r="S13" s="29">
        <v>2</v>
      </c>
      <c r="T13" s="30">
        <v>1835</v>
      </c>
      <c r="U13" s="35">
        <v>755</v>
      </c>
      <c r="V13" s="36">
        <v>154266</v>
      </c>
      <c r="W13" s="35">
        <v>13</v>
      </c>
      <c r="X13" s="30">
        <v>34295</v>
      </c>
      <c r="Y13" s="37">
        <f t="shared" si="1"/>
        <v>7938.5</v>
      </c>
      <c r="Z13" s="36">
        <f t="shared" si="0"/>
        <v>2348969.1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440</v>
      </c>
      <c r="N15" s="76">
        <v>55453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440</v>
      </c>
      <c r="Z15" s="24">
        <f t="shared" si="0"/>
        <v>55453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4416</v>
      </c>
      <c r="N16" s="36">
        <v>618480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4416</v>
      </c>
      <c r="Z16" s="36">
        <f t="shared" si="0"/>
        <v>618480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4</v>
      </c>
      <c r="F17" s="14">
        <v>1072</v>
      </c>
      <c r="G17" s="19">
        <v>959</v>
      </c>
      <c r="H17" s="18">
        <v>309399</v>
      </c>
      <c r="I17" s="13">
        <v>188</v>
      </c>
      <c r="J17" s="14">
        <v>121868</v>
      </c>
      <c r="K17" s="19">
        <v>58</v>
      </c>
      <c r="L17" s="18">
        <v>39705</v>
      </c>
      <c r="M17" s="13">
        <v>420.2</v>
      </c>
      <c r="N17" s="75">
        <v>260240</v>
      </c>
      <c r="O17" s="19">
        <v>3594</v>
      </c>
      <c r="P17" s="18">
        <v>1430504</v>
      </c>
      <c r="Q17" s="13">
        <v>5475</v>
      </c>
      <c r="R17" s="14">
        <v>1363620</v>
      </c>
      <c r="S17" s="19">
        <v>288</v>
      </c>
      <c r="T17" s="18">
        <v>63800</v>
      </c>
      <c r="U17" s="13">
        <v>15</v>
      </c>
      <c r="V17" s="14">
        <v>3300</v>
      </c>
      <c r="W17" s="13">
        <v>3587.9360000000001</v>
      </c>
      <c r="X17" s="18">
        <v>591471</v>
      </c>
      <c r="Y17" s="41">
        <f t="shared" si="1"/>
        <v>14589.136</v>
      </c>
      <c r="Z17" s="42">
        <f t="shared" si="0"/>
        <v>4184979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242</v>
      </c>
      <c r="F18" s="21">
        <v>62220</v>
      </c>
      <c r="G18" s="25">
        <v>970</v>
      </c>
      <c r="H18" s="26">
        <v>319589</v>
      </c>
      <c r="I18" s="27">
        <v>231</v>
      </c>
      <c r="J18" s="21">
        <v>644023</v>
      </c>
      <c r="K18" s="25">
        <v>50</v>
      </c>
      <c r="L18" s="26">
        <v>35885</v>
      </c>
      <c r="M18" s="27">
        <v>551.14400000000001</v>
      </c>
      <c r="N18" s="21">
        <v>264734</v>
      </c>
      <c r="O18" s="25">
        <v>3680</v>
      </c>
      <c r="P18" s="26">
        <v>1457592</v>
      </c>
      <c r="Q18" s="27">
        <v>5274</v>
      </c>
      <c r="R18" s="21">
        <v>1311721</v>
      </c>
      <c r="S18" s="25">
        <v>333</v>
      </c>
      <c r="T18" s="26">
        <v>74478</v>
      </c>
      <c r="U18" s="27">
        <v>1</v>
      </c>
      <c r="V18" s="21">
        <v>220</v>
      </c>
      <c r="W18" s="27">
        <v>3708.2759999999998</v>
      </c>
      <c r="X18" s="26">
        <v>587398</v>
      </c>
      <c r="Y18" s="23">
        <f t="shared" si="1"/>
        <v>15040.42</v>
      </c>
      <c r="Z18" s="24">
        <f t="shared" si="0"/>
        <v>4757860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51.008000000000003</v>
      </c>
      <c r="F19" s="24">
        <v>7056</v>
      </c>
      <c r="G19" s="33">
        <v>997</v>
      </c>
      <c r="H19" s="34">
        <v>311832</v>
      </c>
      <c r="I19" s="23">
        <v>383</v>
      </c>
      <c r="J19" s="24">
        <v>217482</v>
      </c>
      <c r="K19" s="78">
        <v>164</v>
      </c>
      <c r="L19" s="34">
        <v>119795</v>
      </c>
      <c r="M19" s="23">
        <v>1222.116</v>
      </c>
      <c r="N19" s="24">
        <v>448411.5</v>
      </c>
      <c r="O19" s="33">
        <v>1955</v>
      </c>
      <c r="P19" s="34">
        <v>789429</v>
      </c>
      <c r="Q19" s="23">
        <v>8351</v>
      </c>
      <c r="R19" s="24">
        <v>2340549</v>
      </c>
      <c r="S19" s="33">
        <v>91</v>
      </c>
      <c r="T19" s="34">
        <v>21153</v>
      </c>
      <c r="U19" s="23">
        <v>49</v>
      </c>
      <c r="V19" s="24">
        <v>10780</v>
      </c>
      <c r="W19" s="23">
        <v>5393.8867000000009</v>
      </c>
      <c r="X19" s="34">
        <v>1220060</v>
      </c>
      <c r="Y19" s="35">
        <f t="shared" si="1"/>
        <v>18657.010700000003</v>
      </c>
      <c r="Z19" s="36">
        <f t="shared" si="0"/>
        <v>5486547.5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92712</v>
      </c>
      <c r="G20" s="19">
        <f>G5+G8+G11+G14+G17</f>
        <v>1264.4270000000001</v>
      </c>
      <c r="H20" s="18">
        <f t="shared" si="2"/>
        <v>508621</v>
      </c>
      <c r="I20" s="13">
        <f t="shared" si="2"/>
        <v>2166</v>
      </c>
      <c r="J20" s="14">
        <f t="shared" si="2"/>
        <v>1367121.9363636365</v>
      </c>
      <c r="K20" s="19">
        <f t="shared" si="2"/>
        <v>1750</v>
      </c>
      <c r="L20" s="18">
        <f t="shared" si="2"/>
        <v>8572903</v>
      </c>
      <c r="M20" s="13">
        <f t="shared" si="2"/>
        <v>5430.2</v>
      </c>
      <c r="N20" s="14">
        <f t="shared" si="2"/>
        <v>1490381</v>
      </c>
      <c r="O20" s="19">
        <f t="shared" si="2"/>
        <v>4397</v>
      </c>
      <c r="P20" s="18">
        <f t="shared" si="2"/>
        <v>1476136</v>
      </c>
      <c r="Q20" s="13">
        <f t="shared" si="2"/>
        <v>23824</v>
      </c>
      <c r="R20" s="14">
        <f t="shared" si="2"/>
        <v>5091833.5999999996</v>
      </c>
      <c r="S20" s="19">
        <f t="shared" si="2"/>
        <v>39659</v>
      </c>
      <c r="T20" s="18">
        <f t="shared" si="2"/>
        <v>7411914</v>
      </c>
      <c r="U20" s="13">
        <f t="shared" si="2"/>
        <v>4043</v>
      </c>
      <c r="V20" s="14">
        <f t="shared" si="2"/>
        <v>1410779.0232558139</v>
      </c>
      <c r="W20" s="13">
        <f t="shared" si="2"/>
        <v>3977.9360000000001</v>
      </c>
      <c r="X20" s="18">
        <f t="shared" si="2"/>
        <v>669087</v>
      </c>
      <c r="Y20" s="31">
        <f t="shared" ref="Y20:Z22" si="3">+Y17+Y14+Y11+Y8+Y5</f>
        <v>87553.562999999995</v>
      </c>
      <c r="Z20" s="32">
        <f t="shared" si="3"/>
        <v>28091488.559619449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1219</v>
      </c>
      <c r="F21" s="21">
        <f t="shared" si="4"/>
        <v>149928</v>
      </c>
      <c r="G21" s="25">
        <f t="shared" si="4"/>
        <v>1260.664</v>
      </c>
      <c r="H21" s="26">
        <f t="shared" si="4"/>
        <v>506137</v>
      </c>
      <c r="I21" s="27">
        <f t="shared" si="4"/>
        <v>2098</v>
      </c>
      <c r="J21" s="21">
        <f t="shared" si="4"/>
        <v>1942160.4818181819</v>
      </c>
      <c r="K21" s="25">
        <f t="shared" si="4"/>
        <v>1979</v>
      </c>
      <c r="L21" s="26">
        <f t="shared" si="4"/>
        <v>2540053</v>
      </c>
      <c r="M21" s="27">
        <f t="shared" si="4"/>
        <v>6096.1440000000002</v>
      </c>
      <c r="N21" s="21">
        <f t="shared" si="4"/>
        <v>1411976</v>
      </c>
      <c r="O21" s="25">
        <f t="shared" si="4"/>
        <v>4494</v>
      </c>
      <c r="P21" s="26">
        <f t="shared" si="4"/>
        <v>1499868</v>
      </c>
      <c r="Q21" s="27">
        <f t="shared" si="4"/>
        <v>26715</v>
      </c>
      <c r="R21" s="21">
        <f t="shared" si="4"/>
        <v>5488347.4000000004</v>
      </c>
      <c r="S21" s="25">
        <f t="shared" si="4"/>
        <v>40925</v>
      </c>
      <c r="T21" s="26">
        <f t="shared" si="4"/>
        <v>7490605</v>
      </c>
      <c r="U21" s="27">
        <f t="shared" si="2"/>
        <v>4102</v>
      </c>
      <c r="V21" s="21">
        <f t="shared" si="2"/>
        <v>1569701.1860465116</v>
      </c>
      <c r="W21" s="27">
        <f t="shared" si="2"/>
        <v>4485.2759999999998</v>
      </c>
      <c r="X21" s="26">
        <f t="shared" si="2"/>
        <v>724776</v>
      </c>
      <c r="Y21" s="23">
        <f t="shared" si="3"/>
        <v>93374.084000000003</v>
      </c>
      <c r="Z21" s="24">
        <f t="shared" si="3"/>
        <v>23323552.067864694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1769.9080000000001</v>
      </c>
      <c r="F22" s="24">
        <f t="shared" si="2"/>
        <v>309000</v>
      </c>
      <c r="G22" s="33">
        <f t="shared" si="2"/>
        <v>1517.9189999999999</v>
      </c>
      <c r="H22" s="34">
        <f t="shared" si="2"/>
        <v>683010.2</v>
      </c>
      <c r="I22" s="23">
        <f t="shared" si="2"/>
        <v>3444</v>
      </c>
      <c r="J22" s="24">
        <f t="shared" si="2"/>
        <v>2836416.0363636361</v>
      </c>
      <c r="K22" s="33">
        <f t="shared" si="2"/>
        <v>4525</v>
      </c>
      <c r="L22" s="34">
        <f t="shared" si="2"/>
        <v>8754879</v>
      </c>
      <c r="M22" s="23">
        <f t="shared" si="2"/>
        <v>15750.491</v>
      </c>
      <c r="N22" s="24">
        <f t="shared" si="2"/>
        <v>3352711.75</v>
      </c>
      <c r="O22" s="33">
        <f t="shared" si="2"/>
        <v>4876</v>
      </c>
      <c r="P22" s="34">
        <f t="shared" si="2"/>
        <v>1491682</v>
      </c>
      <c r="Q22" s="23">
        <f t="shared" si="2"/>
        <v>56948.9</v>
      </c>
      <c r="R22" s="24">
        <f t="shared" si="2"/>
        <v>10570764.699999999</v>
      </c>
      <c r="S22" s="33">
        <f t="shared" si="2"/>
        <v>31621.200000000001</v>
      </c>
      <c r="T22" s="34">
        <f t="shared" si="2"/>
        <v>2785993</v>
      </c>
      <c r="U22" s="23">
        <f t="shared" si="2"/>
        <v>5456.5</v>
      </c>
      <c r="V22" s="24">
        <f t="shared" si="2"/>
        <v>2188955.0348837208</v>
      </c>
      <c r="W22" s="23">
        <f t="shared" si="2"/>
        <v>6914.0867000000007</v>
      </c>
      <c r="X22" s="34">
        <f t="shared" si="2"/>
        <v>1638615</v>
      </c>
      <c r="Y22" s="23">
        <f t="shared" si="3"/>
        <v>132824.00469999999</v>
      </c>
      <c r="Z22" s="24">
        <f t="shared" si="3"/>
        <v>34612026.72124736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60.831636540522851</v>
      </c>
      <c r="F23" s="178"/>
      <c r="G23" s="177">
        <f>(G20+G21)/(G22+G41)*100</f>
        <v>83.279305426152078</v>
      </c>
      <c r="H23" s="178"/>
      <c r="I23" s="177">
        <f>(I20+I21)/(I22+I41)*100</f>
        <v>62.521994134897362</v>
      </c>
      <c r="J23" s="178"/>
      <c r="K23" s="177">
        <f>(K20+K21)/(K22+K41)*100</f>
        <v>40.187520206918848</v>
      </c>
      <c r="L23" s="178"/>
      <c r="M23" s="177">
        <f>(M20+M21)/(M22+M41)*100</f>
        <v>35.83290489119166</v>
      </c>
      <c r="N23" s="178"/>
      <c r="O23" s="177">
        <f>(O20+O21)/(O22+O41)*100</f>
        <v>90.273124175043151</v>
      </c>
      <c r="P23" s="178"/>
      <c r="Q23" s="177">
        <f>(Q20+Q21)/(Q22+Q41)*100</f>
        <v>43.273841327250558</v>
      </c>
      <c r="R23" s="178"/>
      <c r="S23" s="177">
        <f>(S20+S21)/(S22+S41)*100</f>
        <v>124.92016543581923</v>
      </c>
      <c r="T23" s="178"/>
      <c r="U23" s="177">
        <f>(U20+U21)/(U22+U41)*100</f>
        <v>74.234414874225294</v>
      </c>
      <c r="V23" s="178"/>
      <c r="W23" s="177">
        <f>(W20+W21)/(W22+W41)*100</f>
        <v>59.036685773667507</v>
      </c>
      <c r="X23" s="178"/>
      <c r="Y23" s="177">
        <f>(Y20+Y21)/(Y22+Y41)*100</f>
        <v>66.647742459654182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174585.34567898442</v>
      </c>
      <c r="F24" s="180"/>
      <c r="G24" s="181">
        <f>H22/G22*1000</f>
        <v>449964.85319704149</v>
      </c>
      <c r="H24" s="182"/>
      <c r="I24" s="183">
        <f>J22/I22*1000</f>
        <v>823581.89209164807</v>
      </c>
      <c r="J24" s="184"/>
      <c r="K24" s="181">
        <f>L22/K22*1000</f>
        <v>1934779.8895027624</v>
      </c>
      <c r="L24" s="182"/>
      <c r="M24" s="183">
        <f>N22/M22*1000</f>
        <v>212863.9513523737</v>
      </c>
      <c r="N24" s="184"/>
      <c r="O24" s="181">
        <f>P22/O22*1000</f>
        <v>305923.29778506974</v>
      </c>
      <c r="P24" s="182"/>
      <c r="Q24" s="183">
        <f>R22/Q22*1000</f>
        <v>185618.41756381598</v>
      </c>
      <c r="R24" s="184"/>
      <c r="S24" s="181">
        <f>T22/S22*1000</f>
        <v>88105.226873110441</v>
      </c>
      <c r="T24" s="182"/>
      <c r="U24" s="183">
        <f>V22/U22*1000</f>
        <v>401164.67238774325</v>
      </c>
      <c r="V24" s="184"/>
      <c r="W24" s="181">
        <f>X22/W22*1000</f>
        <v>236996.59421395449</v>
      </c>
      <c r="X24" s="182"/>
      <c r="Y24" s="183">
        <f>Z22/Y22*1000</f>
        <v>260585.62832390913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1.3325211839513225</v>
      </c>
      <c r="F25" s="49"/>
      <c r="G25" s="50">
        <f>G22/Y22*100</f>
        <v>1.1428047237609</v>
      </c>
      <c r="H25" s="51"/>
      <c r="I25" s="48">
        <f>I22/Y22*100</f>
        <v>2.5929048049550341</v>
      </c>
      <c r="J25" s="49"/>
      <c r="K25" s="50">
        <f>K22/Y22*100</f>
        <v>3.4067637173117102</v>
      </c>
      <c r="L25" s="51"/>
      <c r="M25" s="48">
        <f>M22/Y22*100</f>
        <v>11.858166026219807</v>
      </c>
      <c r="N25" s="49"/>
      <c r="O25" s="50">
        <f>O22/Y22*100</f>
        <v>3.671023179140751</v>
      </c>
      <c r="P25" s="51"/>
      <c r="Q25" s="48">
        <f>Q22/Y22*100</f>
        <v>42.875457737196207</v>
      </c>
      <c r="R25" s="49"/>
      <c r="S25" s="50">
        <f>S22/Y22*100</f>
        <v>23.806841294554044</v>
      </c>
      <c r="T25" s="51"/>
      <c r="U25" s="48">
        <f>U22/Y22*100</f>
        <v>4.1080676737041646</v>
      </c>
      <c r="V25" s="49"/>
      <c r="W25" s="50">
        <f>W22/Y22*100</f>
        <v>5.2054496592060673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31">
        <f>+'(令和5年3月)'!E20</f>
        <v>1094.1279999999999</v>
      </c>
      <c r="F27" s="128">
        <f>+'(令和5年3月)'!F20</f>
        <v>123819</v>
      </c>
      <c r="G27" s="129">
        <f>+'(令和5年3月)'!G20</f>
        <v>1461</v>
      </c>
      <c r="H27" s="130">
        <f>+'(令和5年3月)'!H20</f>
        <v>524244</v>
      </c>
      <c r="I27" s="131">
        <f>+'(令和5年3月)'!I20</f>
        <v>2891</v>
      </c>
      <c r="J27" s="128">
        <f>+'(令和5年3月)'!J20</f>
        <v>3905990.6</v>
      </c>
      <c r="K27" s="129">
        <f>+'(令和5年3月)'!K20</f>
        <v>1885</v>
      </c>
      <c r="L27" s="130">
        <f>+'(令和5年3月)'!L20</f>
        <v>3631930</v>
      </c>
      <c r="M27" s="131">
        <f>+'(令和5年3月)'!M20</f>
        <v>6914</v>
      </c>
      <c r="N27" s="128">
        <f>+'(令和5年3月)'!N20</f>
        <v>1510701</v>
      </c>
      <c r="O27" s="129">
        <f>+'(令和5年3月)'!O20</f>
        <v>4180</v>
      </c>
      <c r="P27" s="130">
        <f>+'(令和5年3月)'!P20</f>
        <v>1389165</v>
      </c>
      <c r="Q27" s="131">
        <f>+'(令和5年3月)'!Q20</f>
        <v>28213</v>
      </c>
      <c r="R27" s="128">
        <f>+'(令和5年3月)'!R20</f>
        <v>5436063.2000000002</v>
      </c>
      <c r="S27" s="129">
        <f>+'(令和5年3月)'!S20</f>
        <v>50388</v>
      </c>
      <c r="T27" s="130">
        <f>+'(令和5年3月)'!T20</f>
        <v>8915031</v>
      </c>
      <c r="U27" s="131">
        <f>+'(令和5年3月)'!U20</f>
        <v>4917</v>
      </c>
      <c r="V27" s="128">
        <f>+'(令和5年3月)'!V20</f>
        <v>1777710</v>
      </c>
      <c r="W27" s="131">
        <f>+'(令和5年3月)'!W20</f>
        <v>7555</v>
      </c>
      <c r="X27" s="130">
        <f>+'(令和5年3月)'!X20</f>
        <v>1726304</v>
      </c>
      <c r="Y27" s="131">
        <f>+'(令和5年3月)'!Y20</f>
        <v>109498.128</v>
      </c>
      <c r="Z27" s="128">
        <f>+'(令和5年3月)'!Z20</f>
        <v>28940957.800000001</v>
      </c>
    </row>
    <row r="28" spans="1:28" ht="18.95" customHeight="1" x14ac:dyDescent="0.15">
      <c r="A28" s="22"/>
      <c r="B28" s="190"/>
      <c r="C28" s="7"/>
      <c r="D28" s="55" t="s">
        <v>22</v>
      </c>
      <c r="E28" s="154">
        <f>+'(令和5年3月)'!E21</f>
        <v>985.12</v>
      </c>
      <c r="F28" s="135">
        <f>+'(令和5年3月)'!F21</f>
        <v>97247</v>
      </c>
      <c r="G28" s="136">
        <f>+'(令和5年3月)'!G21</f>
        <v>1350</v>
      </c>
      <c r="H28" s="137">
        <f>+'(令和5年3月)'!H21</f>
        <v>491891</v>
      </c>
      <c r="I28" s="134">
        <f>+'(令和5年3月)'!I21</f>
        <v>3394</v>
      </c>
      <c r="J28" s="135">
        <f>+'(令和5年3月)'!J21</f>
        <v>4774400.3</v>
      </c>
      <c r="K28" s="136">
        <f>+'(令和5年3月)'!K21</f>
        <v>1938</v>
      </c>
      <c r="L28" s="137">
        <f>+'(令和5年3月)'!L21</f>
        <v>3708180</v>
      </c>
      <c r="M28" s="134">
        <f>+'(令和5年3月)'!M21</f>
        <v>7256</v>
      </c>
      <c r="N28" s="135">
        <f>+'(令和5年3月)'!N21</f>
        <v>1641495</v>
      </c>
      <c r="O28" s="136">
        <f>+'(令和5年3月)'!O21</f>
        <v>4326</v>
      </c>
      <c r="P28" s="137">
        <f>+'(令和5年3月)'!P21</f>
        <v>1432536</v>
      </c>
      <c r="Q28" s="134">
        <f>+'(令和5年3月)'!Q21</f>
        <v>28953</v>
      </c>
      <c r="R28" s="135">
        <f>+'(令和5年3月)'!R21</f>
        <v>5416865.4000000004</v>
      </c>
      <c r="S28" s="136">
        <f>+'(令和5年3月)'!S21</f>
        <v>48309</v>
      </c>
      <c r="T28" s="137">
        <f>+'(令和5年3月)'!T21</f>
        <v>8571599</v>
      </c>
      <c r="U28" s="134">
        <f>+'(令和5年3月)'!U21</f>
        <v>4991</v>
      </c>
      <c r="V28" s="135">
        <f>+'(令和5年3月)'!V21</f>
        <v>2162023</v>
      </c>
      <c r="W28" s="134">
        <f>+'(令和5年3月)'!W21</f>
        <v>7262</v>
      </c>
      <c r="X28" s="137">
        <f>+'(令和5年3月)'!X21</f>
        <v>1707792</v>
      </c>
      <c r="Y28" s="138">
        <f>+'(令和5年3月)'!Y21</f>
        <v>108764.12</v>
      </c>
      <c r="Z28" s="139">
        <f>+'(令和5年3月)'!Z21</f>
        <v>30004028.699999999</v>
      </c>
    </row>
    <row r="29" spans="1:28" ht="18.95" customHeight="1" thickBot="1" x14ac:dyDescent="0.2">
      <c r="A29" s="22"/>
      <c r="B29" s="190"/>
      <c r="C29" s="7"/>
      <c r="D29" s="55" t="s">
        <v>24</v>
      </c>
      <c r="E29" s="138">
        <f>+'(令和5年3月)'!E22</f>
        <v>2038.4080000000001</v>
      </c>
      <c r="F29" s="139">
        <f>+'(令和5年3月)'!F22</f>
        <v>380509</v>
      </c>
      <c r="G29" s="140">
        <f>+'(令和5年3月)'!G22</f>
        <v>1752.902</v>
      </c>
      <c r="H29" s="141">
        <f>+'(令和5年3月)'!H22</f>
        <v>757056</v>
      </c>
      <c r="I29" s="138">
        <f>+'(令和5年3月)'!I22</f>
        <v>4909</v>
      </c>
      <c r="J29" s="139">
        <f>+'(令和5年3月)'!J22</f>
        <v>3814216.3</v>
      </c>
      <c r="K29" s="140">
        <f>+'(令和5年3月)'!K22</f>
        <v>7327.2999999999993</v>
      </c>
      <c r="L29" s="141">
        <f>+'(令和5年3月)'!L22</f>
        <v>3941162</v>
      </c>
      <c r="M29" s="138">
        <f>+'(令和5年3月)'!M22</f>
        <v>17261.884000000002</v>
      </c>
      <c r="N29" s="139">
        <f>+'(令和5年3月)'!N22</f>
        <v>3394031.25</v>
      </c>
      <c r="O29" s="140">
        <f>+'(令和5年3月)'!O22</f>
        <v>4883</v>
      </c>
      <c r="P29" s="141">
        <f>+'(令和5年3月)'!P22</f>
        <v>1375419</v>
      </c>
      <c r="Q29" s="138">
        <f>+'(令和5年3月)'!Q22</f>
        <v>59608.5</v>
      </c>
      <c r="R29" s="139">
        <f>+'(令和5年3月)'!R22</f>
        <v>10897853.1</v>
      </c>
      <c r="S29" s="140">
        <f>+'(令和5年3月)'!S22</f>
        <v>30369</v>
      </c>
      <c r="T29" s="141">
        <f>+'(令和5年3月)'!T22</f>
        <v>2886385</v>
      </c>
      <c r="U29" s="138">
        <f>+'(令和5年3月)'!U22</f>
        <v>5577.2</v>
      </c>
      <c r="V29" s="139">
        <f>+'(令和5年3月)'!V22</f>
        <v>1514296.5</v>
      </c>
      <c r="W29" s="138">
        <f>+'(令和5年3月)'!W22</f>
        <v>7843.9409999999998</v>
      </c>
      <c r="X29" s="141">
        <f>+'(令和5年3月)'!X22</f>
        <v>2000185.5</v>
      </c>
      <c r="Y29" s="138">
        <f>+'(令和5年3月)'!Y22</f>
        <v>141571.13500000001</v>
      </c>
      <c r="Z29" s="139">
        <f>+'(令和5年3月)'!Z22</f>
        <v>30961113.649999999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185">
        <f>+'(令和5年3月)'!E23</f>
        <v>52.402938851879931</v>
      </c>
      <c r="F30" s="186">
        <f>+'(令和5年1月)'!F23</f>
        <v>0</v>
      </c>
      <c r="G30" s="185">
        <f>+'(令和5年3月)'!G23</f>
        <v>82.803013075276212</v>
      </c>
      <c r="H30" s="186">
        <f>+'(令和5年1月)'!H23</f>
        <v>0</v>
      </c>
      <c r="I30" s="185">
        <f>+'(令和5年3月)'!I23</f>
        <v>60.895262087007076</v>
      </c>
      <c r="J30" s="186">
        <f>+'(令和5年1月)'!J23</f>
        <v>0</v>
      </c>
      <c r="K30" s="185">
        <f>+'(令和5年3月)'!K23</f>
        <v>25.993363975087714</v>
      </c>
      <c r="L30" s="186">
        <f>+'(令和5年1月)'!L23</f>
        <v>0</v>
      </c>
      <c r="M30" s="185">
        <f>+'(令和5年3月)'!M23</f>
        <v>40.641582884392506</v>
      </c>
      <c r="N30" s="186">
        <f>+'(令和5年1月)'!N23</f>
        <v>0</v>
      </c>
      <c r="O30" s="185">
        <f>+'(令和5年3月)'!O23</f>
        <v>85.815173527037942</v>
      </c>
      <c r="P30" s="186">
        <f>+'(令和5年1月)'!P23</f>
        <v>0</v>
      </c>
      <c r="Q30" s="185">
        <f>+'(令和5年3月)'!Q23</f>
        <v>47.655409855198108</v>
      </c>
      <c r="R30" s="186">
        <f>+'(令和5年1月)'!R23</f>
        <v>0</v>
      </c>
      <c r="S30" s="185">
        <f>+'(令和5年3月)'!S23</f>
        <v>168.25551066332531</v>
      </c>
      <c r="T30" s="186">
        <f>+'(令和5年1月)'!T23</f>
        <v>0</v>
      </c>
      <c r="U30" s="185">
        <f>+'(令和5年3月)'!U23</f>
        <v>88.240532934345055</v>
      </c>
      <c r="V30" s="186">
        <f>+'(令和5年1月)'!V23</f>
        <v>0</v>
      </c>
      <c r="W30" s="185">
        <f>+'(令和5年3月)'!W23</f>
        <v>96.246271975322699</v>
      </c>
      <c r="X30" s="186">
        <f>+'(令和5年1月)'!X23</f>
        <v>0</v>
      </c>
      <c r="Y30" s="185">
        <f>+'(令和5年3月)'!Y23</f>
        <v>77.286070334585318</v>
      </c>
      <c r="Z30" s="186">
        <f>+'(令和5年1月)'!Z23</f>
        <v>0</v>
      </c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-52.127999999999929</v>
      </c>
      <c r="F31" s="91">
        <f t="shared" ref="F31:Z33" si="5">F20-F27</f>
        <v>-31107</v>
      </c>
      <c r="G31" s="92">
        <f t="shared" si="5"/>
        <v>-196.57299999999987</v>
      </c>
      <c r="H31" s="93">
        <f t="shared" si="5"/>
        <v>-15623</v>
      </c>
      <c r="I31" s="90">
        <f t="shared" si="5"/>
        <v>-725</v>
      </c>
      <c r="J31" s="91">
        <f t="shared" si="5"/>
        <v>-2538868.6636363636</v>
      </c>
      <c r="K31" s="92">
        <f t="shared" si="5"/>
        <v>-135</v>
      </c>
      <c r="L31" s="93">
        <f t="shared" si="5"/>
        <v>4940973</v>
      </c>
      <c r="M31" s="90">
        <f t="shared" si="5"/>
        <v>-1483.8000000000002</v>
      </c>
      <c r="N31" s="91">
        <f t="shared" si="5"/>
        <v>-20320</v>
      </c>
      <c r="O31" s="92">
        <f t="shared" si="5"/>
        <v>217</v>
      </c>
      <c r="P31" s="93">
        <f t="shared" si="5"/>
        <v>86971</v>
      </c>
      <c r="Q31" s="90">
        <f t="shared" si="5"/>
        <v>-4389</v>
      </c>
      <c r="R31" s="91">
        <f t="shared" si="5"/>
        <v>-344229.60000000056</v>
      </c>
      <c r="S31" s="92">
        <f t="shared" si="5"/>
        <v>-10729</v>
      </c>
      <c r="T31" s="93">
        <f t="shared" si="5"/>
        <v>-1503117</v>
      </c>
      <c r="U31" s="90">
        <f t="shared" si="5"/>
        <v>-874</v>
      </c>
      <c r="V31" s="91">
        <f t="shared" si="5"/>
        <v>-366930.97674418613</v>
      </c>
      <c r="W31" s="92">
        <f t="shared" si="5"/>
        <v>-3577.0639999999999</v>
      </c>
      <c r="X31" s="93">
        <f t="shared" si="5"/>
        <v>-1057217</v>
      </c>
      <c r="Y31" s="90">
        <f t="shared" si="5"/>
        <v>-21944.565000000002</v>
      </c>
      <c r="Z31" s="91">
        <f t="shared" si="5"/>
        <v>-849469.24038055167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233.88</v>
      </c>
      <c r="F32" s="95">
        <f t="shared" si="6"/>
        <v>52681</v>
      </c>
      <c r="G32" s="96">
        <f t="shared" si="6"/>
        <v>-89.336000000000013</v>
      </c>
      <c r="H32" s="97">
        <f t="shared" si="6"/>
        <v>14246</v>
      </c>
      <c r="I32" s="94">
        <f t="shared" si="6"/>
        <v>-1296</v>
      </c>
      <c r="J32" s="95">
        <f t="shared" si="6"/>
        <v>-2832239.8181818179</v>
      </c>
      <c r="K32" s="96">
        <f t="shared" si="6"/>
        <v>41</v>
      </c>
      <c r="L32" s="97">
        <f t="shared" si="6"/>
        <v>-1168127</v>
      </c>
      <c r="M32" s="94">
        <f t="shared" si="6"/>
        <v>-1159.8559999999998</v>
      </c>
      <c r="N32" s="95">
        <f t="shared" si="6"/>
        <v>-229519</v>
      </c>
      <c r="O32" s="96">
        <f t="shared" si="6"/>
        <v>168</v>
      </c>
      <c r="P32" s="97">
        <f t="shared" si="6"/>
        <v>67332</v>
      </c>
      <c r="Q32" s="94">
        <f t="shared" si="6"/>
        <v>-2238</v>
      </c>
      <c r="R32" s="95">
        <f t="shared" si="6"/>
        <v>71482</v>
      </c>
      <c r="S32" s="96">
        <f t="shared" si="6"/>
        <v>-7384</v>
      </c>
      <c r="T32" s="97">
        <f t="shared" si="6"/>
        <v>-1080994</v>
      </c>
      <c r="U32" s="94">
        <f t="shared" si="5"/>
        <v>-889</v>
      </c>
      <c r="V32" s="95">
        <f t="shared" si="5"/>
        <v>-592321.81395348837</v>
      </c>
      <c r="W32" s="96">
        <f t="shared" si="5"/>
        <v>-2776.7240000000002</v>
      </c>
      <c r="X32" s="97">
        <f t="shared" si="5"/>
        <v>-983016</v>
      </c>
      <c r="Y32" s="94">
        <f t="shared" si="5"/>
        <v>-15390.035999999993</v>
      </c>
      <c r="Z32" s="95">
        <f t="shared" si="5"/>
        <v>-6680476.6321353056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-268.5</v>
      </c>
      <c r="F33" s="95">
        <f t="shared" si="5"/>
        <v>-71509</v>
      </c>
      <c r="G33" s="96">
        <f t="shared" si="5"/>
        <v>-234.98300000000017</v>
      </c>
      <c r="H33" s="97">
        <f t="shared" si="5"/>
        <v>-74045.800000000047</v>
      </c>
      <c r="I33" s="94">
        <f t="shared" si="5"/>
        <v>-1465</v>
      </c>
      <c r="J33" s="95">
        <f t="shared" si="5"/>
        <v>-977800.26363636367</v>
      </c>
      <c r="K33" s="96">
        <f t="shared" si="5"/>
        <v>-2802.2999999999993</v>
      </c>
      <c r="L33" s="97">
        <f t="shared" si="5"/>
        <v>4813717</v>
      </c>
      <c r="M33" s="94">
        <f t="shared" si="5"/>
        <v>-1511.3930000000018</v>
      </c>
      <c r="N33" s="95">
        <f t="shared" si="5"/>
        <v>-41319.5</v>
      </c>
      <c r="O33" s="96">
        <f t="shared" si="5"/>
        <v>-7</v>
      </c>
      <c r="P33" s="97">
        <f t="shared" si="5"/>
        <v>116263</v>
      </c>
      <c r="Q33" s="94">
        <f t="shared" si="5"/>
        <v>-2659.5999999999985</v>
      </c>
      <c r="R33" s="95">
        <f t="shared" si="5"/>
        <v>-327088.40000000037</v>
      </c>
      <c r="S33" s="96">
        <f t="shared" si="5"/>
        <v>1252.2000000000007</v>
      </c>
      <c r="T33" s="97">
        <f t="shared" si="5"/>
        <v>-100392</v>
      </c>
      <c r="U33" s="94">
        <f t="shared" si="5"/>
        <v>-120.69999999999982</v>
      </c>
      <c r="V33" s="95">
        <f t="shared" si="5"/>
        <v>674658.5348837208</v>
      </c>
      <c r="W33" s="96">
        <f t="shared" si="5"/>
        <v>-929.85429999999906</v>
      </c>
      <c r="X33" s="97">
        <f t="shared" si="5"/>
        <v>-361570.5</v>
      </c>
      <c r="Y33" s="94">
        <f t="shared" si="5"/>
        <v>-8747.1303000000189</v>
      </c>
      <c r="Z33" s="95">
        <f t="shared" si="5"/>
        <v>3650913.0712473616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8.4286976886429201</v>
      </c>
      <c r="F34" s="188"/>
      <c r="G34" s="187">
        <f t="shared" ref="G34" si="7">+G23-G30</f>
        <v>0.47629235087586608</v>
      </c>
      <c r="H34" s="188"/>
      <c r="I34" s="187">
        <f t="shared" ref="I34" si="8">+I23-I30</f>
        <v>1.626732047890286</v>
      </c>
      <c r="J34" s="188"/>
      <c r="K34" s="187">
        <f t="shared" ref="K34" si="9">+K23-K30</f>
        <v>14.194156231831133</v>
      </c>
      <c r="L34" s="188"/>
      <c r="M34" s="187">
        <f t="shared" ref="M34" si="10">+M23-M30</f>
        <v>-4.8086779932008454</v>
      </c>
      <c r="N34" s="188"/>
      <c r="O34" s="187">
        <f t="shared" ref="O34" si="11">+O23-O30</f>
        <v>4.4579506480052089</v>
      </c>
      <c r="P34" s="188"/>
      <c r="Q34" s="187">
        <f t="shared" ref="Q34" si="12">+Q23-Q30</f>
        <v>-4.3815685279475503</v>
      </c>
      <c r="R34" s="188"/>
      <c r="S34" s="187">
        <f t="shared" ref="S34" si="13">+S23-S30</f>
        <v>-43.335345227506082</v>
      </c>
      <c r="T34" s="188"/>
      <c r="U34" s="187">
        <f t="shared" ref="U34" si="14">+U23-U30</f>
        <v>-14.006118060119761</v>
      </c>
      <c r="V34" s="188"/>
      <c r="W34" s="187">
        <f t="shared" ref="W34" si="15">+W23-W30</f>
        <v>-37.209586201655192</v>
      </c>
      <c r="X34" s="188"/>
      <c r="Y34" s="187">
        <f t="shared" ref="Y34" si="16">+Y23-Y30</f>
        <v>-10.638327874931136</v>
      </c>
      <c r="Z34" s="188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95.235657985171756</v>
      </c>
      <c r="F35" s="60">
        <f t="shared" si="17"/>
        <v>74.877038257456448</v>
      </c>
      <c r="G35" s="61">
        <f t="shared" si="17"/>
        <v>86.54531143052705</v>
      </c>
      <c r="H35" s="62">
        <f t="shared" si="17"/>
        <v>97.019899130939024</v>
      </c>
      <c r="I35" s="59">
        <f t="shared" si="17"/>
        <v>74.922172258733994</v>
      </c>
      <c r="J35" s="60">
        <f t="shared" si="17"/>
        <v>35.00064583779686</v>
      </c>
      <c r="K35" s="61">
        <f t="shared" si="17"/>
        <v>92.838196286472154</v>
      </c>
      <c r="L35" s="62">
        <f t="shared" si="17"/>
        <v>236.04262747354713</v>
      </c>
      <c r="M35" s="59">
        <f t="shared" si="17"/>
        <v>78.539195834538617</v>
      </c>
      <c r="N35" s="60">
        <f t="shared" si="17"/>
        <v>98.654929069352576</v>
      </c>
      <c r="O35" s="61">
        <f t="shared" si="17"/>
        <v>105.19138755980862</v>
      </c>
      <c r="P35" s="62">
        <f t="shared" si="17"/>
        <v>106.26066737932499</v>
      </c>
      <c r="Q35" s="59">
        <f t="shared" si="17"/>
        <v>84.443341721901248</v>
      </c>
      <c r="R35" s="60">
        <f t="shared" si="17"/>
        <v>93.667667439922326</v>
      </c>
      <c r="S35" s="61">
        <f t="shared" si="17"/>
        <v>78.7072318806065</v>
      </c>
      <c r="T35" s="62">
        <f t="shared" si="17"/>
        <v>83.139520210305491</v>
      </c>
      <c r="U35" s="59">
        <f t="shared" si="17"/>
        <v>82.224933902786262</v>
      </c>
      <c r="V35" s="60">
        <f t="shared" si="17"/>
        <v>79.359345633191793</v>
      </c>
      <c r="W35" s="61">
        <f t="shared" si="17"/>
        <v>52.653024487094648</v>
      </c>
      <c r="X35" s="62">
        <f t="shared" si="17"/>
        <v>38.758353105826089</v>
      </c>
      <c r="Y35" s="59">
        <f t="shared" si="17"/>
        <v>79.958958750418091</v>
      </c>
      <c r="Z35" s="60">
        <f t="shared" si="17"/>
        <v>97.064819878281455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123.74127009907423</v>
      </c>
      <c r="F36" s="64">
        <f t="shared" si="17"/>
        <v>154.17236521435109</v>
      </c>
      <c r="G36" s="65">
        <f t="shared" si="17"/>
        <v>93.382518518518523</v>
      </c>
      <c r="H36" s="66">
        <f t="shared" si="17"/>
        <v>102.89617008646223</v>
      </c>
      <c r="I36" s="63">
        <f t="shared" si="17"/>
        <v>61.814967589864466</v>
      </c>
      <c r="J36" s="64">
        <f t="shared" si="17"/>
        <v>40.67862683860384</v>
      </c>
      <c r="K36" s="65">
        <f t="shared" si="17"/>
        <v>102.11558307533539</v>
      </c>
      <c r="L36" s="66">
        <f t="shared" si="17"/>
        <v>68.498643539418254</v>
      </c>
      <c r="M36" s="63">
        <f t="shared" si="17"/>
        <v>84.015214994487323</v>
      </c>
      <c r="N36" s="64">
        <f t="shared" si="17"/>
        <v>86.017685098035628</v>
      </c>
      <c r="O36" s="65">
        <f t="shared" si="17"/>
        <v>103.88349514563106</v>
      </c>
      <c r="P36" s="66">
        <f t="shared" si="17"/>
        <v>104.70019601601635</v>
      </c>
      <c r="Q36" s="63">
        <f t="shared" si="17"/>
        <v>92.270231064138429</v>
      </c>
      <c r="R36" s="64">
        <f t="shared" si="17"/>
        <v>101.31961927649154</v>
      </c>
      <c r="S36" s="65">
        <f t="shared" si="17"/>
        <v>84.715063445734756</v>
      </c>
      <c r="T36" s="66">
        <f t="shared" si="17"/>
        <v>87.388654088927865</v>
      </c>
      <c r="U36" s="63">
        <f t="shared" si="17"/>
        <v>82.187938288920066</v>
      </c>
      <c r="V36" s="64">
        <f t="shared" si="17"/>
        <v>72.603352787944971</v>
      </c>
      <c r="W36" s="65">
        <f t="shared" si="17"/>
        <v>61.763646378408154</v>
      </c>
      <c r="X36" s="66">
        <f t="shared" si="17"/>
        <v>42.439360296804296</v>
      </c>
      <c r="Y36" s="63">
        <f t="shared" si="17"/>
        <v>85.85007997122581</v>
      </c>
      <c r="Z36" s="64">
        <f t="shared" si="17"/>
        <v>77.73473456204465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86.827955934238872</v>
      </c>
      <c r="F37" s="68">
        <f t="shared" si="17"/>
        <v>81.207014814367071</v>
      </c>
      <c r="G37" s="69">
        <f t="shared" si="17"/>
        <v>86.594629933675691</v>
      </c>
      <c r="H37" s="70">
        <f t="shared" si="17"/>
        <v>90.219244018936507</v>
      </c>
      <c r="I37" s="67">
        <f t="shared" si="17"/>
        <v>70.156854756569558</v>
      </c>
      <c r="J37" s="68">
        <f t="shared" si="17"/>
        <v>74.364320564715641</v>
      </c>
      <c r="K37" s="69">
        <f t="shared" si="17"/>
        <v>61.755353267915879</v>
      </c>
      <c r="L37" s="70">
        <f t="shared" si="17"/>
        <v>222.13953651232808</v>
      </c>
      <c r="M37" s="67">
        <f t="shared" si="17"/>
        <v>91.244333469046595</v>
      </c>
      <c r="N37" s="68">
        <f t="shared" si="17"/>
        <v>98.782583395482888</v>
      </c>
      <c r="O37" s="69">
        <f t="shared" si="17"/>
        <v>99.856645504812619</v>
      </c>
      <c r="P37" s="70">
        <f t="shared" si="17"/>
        <v>108.45291507533341</v>
      </c>
      <c r="Q37" s="67">
        <f t="shared" si="17"/>
        <v>95.538220220270603</v>
      </c>
      <c r="R37" s="68">
        <f t="shared" si="17"/>
        <v>96.998597824740358</v>
      </c>
      <c r="S37" s="69">
        <f t="shared" si="17"/>
        <v>104.12328361157759</v>
      </c>
      <c r="T37" s="70">
        <f t="shared" si="17"/>
        <v>96.521877712086223</v>
      </c>
      <c r="U37" s="67">
        <f t="shared" si="17"/>
        <v>97.835831600086067</v>
      </c>
      <c r="V37" s="68">
        <f t="shared" si="17"/>
        <v>144.5526047827305</v>
      </c>
      <c r="W37" s="69">
        <f t="shared" si="17"/>
        <v>88.145572487095464</v>
      </c>
      <c r="X37" s="70">
        <f t="shared" si="17"/>
        <v>81.923151627686536</v>
      </c>
      <c r="Y37" s="67">
        <f t="shared" si="17"/>
        <v>93.821388590265926</v>
      </c>
      <c r="Z37" s="68">
        <f t="shared" si="17"/>
        <v>111.79193071838152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42">
        <f>+'(令和6年2月)'!E20</f>
        <v>1062</v>
      </c>
      <c r="F39" s="143">
        <f>+'(令和6年2月)'!F20</f>
        <v>98904</v>
      </c>
      <c r="G39" s="142">
        <f>+'(令和6年2月)'!G20</f>
        <v>1115.655</v>
      </c>
      <c r="H39" s="143">
        <f>+'(令和6年2月)'!H20</f>
        <v>477997</v>
      </c>
      <c r="I39" s="142">
        <f>+'(令和6年2月)'!I20</f>
        <v>1756</v>
      </c>
      <c r="J39" s="143">
        <f>+'(令和6年2月)'!J20</f>
        <v>1380931.9363636365</v>
      </c>
      <c r="K39" s="142">
        <f>+'(令和6年2月)'!K20</f>
        <v>1479</v>
      </c>
      <c r="L39" s="143">
        <f>+'(令和6年2月)'!L20</f>
        <v>3713308</v>
      </c>
      <c r="M39" s="142">
        <f>+'(令和6年2月)'!M20</f>
        <v>6641</v>
      </c>
      <c r="N39" s="143">
        <f>+'(令和6年2月)'!N20</f>
        <v>1576980</v>
      </c>
      <c r="O39" s="142">
        <f>+'(令和6年2月)'!O20</f>
        <v>3684</v>
      </c>
      <c r="P39" s="143">
        <f>+'(令和6年2月)'!P20</f>
        <v>1205427</v>
      </c>
      <c r="Q39" s="142">
        <f>+'(令和6年2月)'!Q20</f>
        <v>25490</v>
      </c>
      <c r="R39" s="143">
        <f>+'(令和6年2月)'!R20</f>
        <v>5042751.2</v>
      </c>
      <c r="S39" s="144">
        <f>+'(令和6年2月)'!S20</f>
        <v>37099</v>
      </c>
      <c r="T39" s="145">
        <f>+'(令和6年2月)'!T20</f>
        <v>6703378</v>
      </c>
      <c r="U39" s="142">
        <f>+'(令和6年2月)'!U20</f>
        <v>4031</v>
      </c>
      <c r="V39" s="143">
        <f>+'(令和6年2月)'!V20</f>
        <v>1617724.046511628</v>
      </c>
      <c r="W39" s="142">
        <f>+'(令和6年2月)'!W20</f>
        <v>4669.4859999999999</v>
      </c>
      <c r="X39" s="143">
        <f>+'(令和6年2月)'!X20</f>
        <v>828881</v>
      </c>
      <c r="Y39" s="146">
        <f>+'(令和6年2月)'!Y20</f>
        <v>87027.141000000003</v>
      </c>
      <c r="Z39" s="147">
        <f>+'(令和6年2月)'!Z20</f>
        <v>22646282.182875264</v>
      </c>
    </row>
    <row r="40" spans="1:38" ht="18.95" customHeight="1" x14ac:dyDescent="0.15">
      <c r="A40" s="22"/>
      <c r="B40" s="195"/>
      <c r="C40" s="22"/>
      <c r="D40" s="82" t="s">
        <v>22</v>
      </c>
      <c r="E40" s="148">
        <f>+'(令和6年2月)'!E21</f>
        <v>964</v>
      </c>
      <c r="F40" s="149">
        <f>+'(令和6年2月)'!F21</f>
        <v>100870</v>
      </c>
      <c r="G40" s="148">
        <f>+'(令和6年2月)'!G21</f>
        <v>1157.3139999999999</v>
      </c>
      <c r="H40" s="149">
        <f>+'(令和6年2月)'!H21</f>
        <v>481523.8</v>
      </c>
      <c r="I40" s="148">
        <f>+'(令和6年2月)'!I21</f>
        <v>1859</v>
      </c>
      <c r="J40" s="149">
        <f>+'(令和6年2月)'!J21</f>
        <v>1641357.3909090909</v>
      </c>
      <c r="K40" s="148">
        <f>+'(令和6年2月)'!K21</f>
        <v>2012</v>
      </c>
      <c r="L40" s="149">
        <f>+'(令和6年2月)'!L21</f>
        <v>4803383</v>
      </c>
      <c r="M40" s="148">
        <f>+'(令和6年2月)'!M21</f>
        <v>5794.0919999999996</v>
      </c>
      <c r="N40" s="149">
        <f>+'(令和6年2月)'!N21</f>
        <v>1154175</v>
      </c>
      <c r="O40" s="148">
        <f>+'(令和6年2月)'!O21</f>
        <v>3728</v>
      </c>
      <c r="P40" s="149">
        <f>+'(令和6年2月)'!P21</f>
        <v>1215107</v>
      </c>
      <c r="Q40" s="148">
        <f>+'(令和6年2月)'!Q21</f>
        <v>25977</v>
      </c>
      <c r="R40" s="149">
        <f>+'(令和6年2月)'!R21</f>
        <v>5089655.8</v>
      </c>
      <c r="S40" s="144">
        <f>+'(令和6年2月)'!S21</f>
        <v>40405.5</v>
      </c>
      <c r="T40" s="145">
        <f>+'(令和6年2月)'!T21</f>
        <v>7610949</v>
      </c>
      <c r="U40" s="148">
        <f>+'(令和6年2月)'!U21</f>
        <v>3120</v>
      </c>
      <c r="V40" s="149">
        <f>+'(令和6年2月)'!V21</f>
        <v>1025437.3488372093</v>
      </c>
      <c r="W40" s="148">
        <f>+'(令和6年2月)'!W21</f>
        <v>4012.4859999999999</v>
      </c>
      <c r="X40" s="149">
        <f>+'(令和6年2月)'!X21</f>
        <v>696441</v>
      </c>
      <c r="Y40" s="150">
        <f>+'(令和6年2月)'!Y21</f>
        <v>89029.391999999993</v>
      </c>
      <c r="Z40" s="151">
        <f>+'(令和6年2月)'!Z21</f>
        <v>23818899.3397463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48">
        <f>+'(令和6年2月)'!E22</f>
        <v>1946.9080000000001</v>
      </c>
      <c r="F41" s="149">
        <f>+'(令和6年2月)'!F22</f>
        <v>366216</v>
      </c>
      <c r="G41" s="148">
        <f>+'(令和6年2月)'!G22</f>
        <v>1514.1559999999999</v>
      </c>
      <c r="H41" s="149">
        <f>+'(令和6年2月)'!H22</f>
        <v>680526.2</v>
      </c>
      <c r="I41" s="148">
        <f>+'(令和6年2月)'!I22</f>
        <v>3376</v>
      </c>
      <c r="J41" s="149">
        <f>+'(令和6年2月)'!J22</f>
        <v>3411454.5818181816</v>
      </c>
      <c r="K41" s="148">
        <f>+'(令和6年2月)'!K22</f>
        <v>4754</v>
      </c>
      <c r="L41" s="149">
        <f>+'(令和6年2月)'!L22</f>
        <v>2722029</v>
      </c>
      <c r="M41" s="148">
        <f>+'(令和6年2月)'!M22</f>
        <v>16416.435000000001</v>
      </c>
      <c r="N41" s="149">
        <f>+'(令和6年2月)'!N22</f>
        <v>3274306.75</v>
      </c>
      <c r="O41" s="148">
        <f>+'(令和6年2月)'!O22</f>
        <v>4973</v>
      </c>
      <c r="P41" s="149">
        <f>+'(令和6年2月)'!P22</f>
        <v>1515414</v>
      </c>
      <c r="Q41" s="148">
        <f>+'(令和6年2月)'!Q22</f>
        <v>59839.9</v>
      </c>
      <c r="R41" s="149">
        <f>+'(令和6年2月)'!R22</f>
        <v>10967278.5</v>
      </c>
      <c r="S41" s="144">
        <f>+'(令和6年2月)'!S22</f>
        <v>32887.199999999997</v>
      </c>
      <c r="T41" s="145">
        <f>+'(令和6年2月)'!T22</f>
        <v>2864684</v>
      </c>
      <c r="U41" s="148">
        <f>+'(令和6年2月)'!U22</f>
        <v>5515.5</v>
      </c>
      <c r="V41" s="149">
        <f>+'(令和6年2月)'!V22</f>
        <v>2347877.1976744188</v>
      </c>
      <c r="W41" s="148">
        <f>+'(令和6年2月)'!W22</f>
        <v>7421.4267</v>
      </c>
      <c r="X41" s="149">
        <f>+'(令和6年2月)'!X22</f>
        <v>1694304</v>
      </c>
      <c r="Y41" s="150">
        <f>+'(令和6年2月)'!Y22</f>
        <v>138644.5257</v>
      </c>
      <c r="Z41" s="151">
        <f>+'(令和6年2月)'!Z22</f>
        <v>29844090.229492601</v>
      </c>
    </row>
    <row r="42" spans="1:38" ht="18.95" customHeight="1" thickBot="1" x14ac:dyDescent="0.2">
      <c r="A42" s="22"/>
      <c r="B42" s="195"/>
      <c r="C42" s="22"/>
      <c r="D42" s="89" t="s">
        <v>44</v>
      </c>
      <c r="E42" s="192">
        <f>+'(令和6年2月)'!E23</f>
        <v>53.374557670867077</v>
      </c>
      <c r="F42" s="193">
        <f>+'(令和5年12月)'!F23</f>
        <v>0</v>
      </c>
      <c r="G42" s="192">
        <f>+'(令和6年2月)'!G23</f>
        <v>74.038777564999805</v>
      </c>
      <c r="H42" s="193">
        <f>+'(令和5年12月)'!H23</f>
        <v>0</v>
      </c>
      <c r="I42" s="192">
        <f>+'(令和6年2月)'!I23</f>
        <v>52.735229759299784</v>
      </c>
      <c r="J42" s="193">
        <f>+'(令和5年12月)'!J23</f>
        <v>0</v>
      </c>
      <c r="K42" s="192">
        <f>+'(令和6年2月)'!K23</f>
        <v>34.767453440892346</v>
      </c>
      <c r="L42" s="193">
        <f>+'(令和5年12月)'!L23</f>
        <v>0</v>
      </c>
      <c r="M42" s="192">
        <f>+'(令和6年2月)'!M23</f>
        <v>38.876717229889792</v>
      </c>
      <c r="N42" s="193">
        <f>+'(令和5年12月)'!N23</f>
        <v>0</v>
      </c>
      <c r="O42" s="192">
        <f>+'(令和6年2月)'!O23</f>
        <v>74.194194194194196</v>
      </c>
      <c r="P42" s="193">
        <f>+'(令和5年12月)'!P23</f>
        <v>0</v>
      </c>
      <c r="Q42" s="192">
        <f>+'(令和6年2月)'!Q23</f>
        <v>42.829633476134838</v>
      </c>
      <c r="R42" s="193">
        <f>+'(令和5年12月)'!R23</f>
        <v>0</v>
      </c>
      <c r="S42" s="192">
        <f>+'(令和6年2月)'!S23</f>
        <v>112.19381913090305</v>
      </c>
      <c r="T42" s="193">
        <f>+'(令和5年12月)'!T23</f>
        <v>0</v>
      </c>
      <c r="U42" s="192">
        <f>+'(令和6年2月)'!U23</f>
        <v>70.662055335968375</v>
      </c>
      <c r="V42" s="193">
        <f>+'(令和5年12月)'!V23</f>
        <v>0</v>
      </c>
      <c r="W42" s="192">
        <f>+'(令和6年2月)'!W23</f>
        <v>61.201619354109496</v>
      </c>
      <c r="X42" s="193">
        <f>+'(令和5年12月)'!X23</f>
        <v>0</v>
      </c>
      <c r="Y42" s="192">
        <f>+'(令和6年2月)'!Y23</f>
        <v>63.036883528815544</v>
      </c>
      <c r="Z42" s="193">
        <f>+'(令和5年12月)'!Z23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-20</v>
      </c>
      <c r="F43" s="93">
        <f t="shared" si="18"/>
        <v>-6192</v>
      </c>
      <c r="G43" s="90">
        <f t="shared" si="18"/>
        <v>148.77200000000016</v>
      </c>
      <c r="H43" s="91">
        <f t="shared" si="18"/>
        <v>30624</v>
      </c>
      <c r="I43" s="92">
        <f t="shared" si="18"/>
        <v>410</v>
      </c>
      <c r="J43" s="93">
        <f t="shared" si="18"/>
        <v>-13810</v>
      </c>
      <c r="K43" s="90">
        <f t="shared" si="18"/>
        <v>271</v>
      </c>
      <c r="L43" s="91">
        <f t="shared" si="18"/>
        <v>4859595</v>
      </c>
      <c r="M43" s="92">
        <f t="shared" si="18"/>
        <v>-1210.8000000000002</v>
      </c>
      <c r="N43" s="93">
        <f t="shared" si="18"/>
        <v>-86599</v>
      </c>
      <c r="O43" s="90">
        <f t="shared" si="18"/>
        <v>713</v>
      </c>
      <c r="P43" s="91">
        <f t="shared" si="18"/>
        <v>270709</v>
      </c>
      <c r="Q43" s="92">
        <f t="shared" si="18"/>
        <v>-1666</v>
      </c>
      <c r="R43" s="93">
        <f t="shared" si="18"/>
        <v>49082.399999999441</v>
      </c>
      <c r="S43" s="90">
        <f t="shared" si="18"/>
        <v>2560</v>
      </c>
      <c r="T43" s="91">
        <f t="shared" si="18"/>
        <v>708536</v>
      </c>
      <c r="U43" s="92">
        <f t="shared" si="18"/>
        <v>12</v>
      </c>
      <c r="V43" s="93">
        <f t="shared" si="18"/>
        <v>-206945.0232558141</v>
      </c>
      <c r="W43" s="90">
        <f t="shared" si="18"/>
        <v>-691.54999999999973</v>
      </c>
      <c r="X43" s="91">
        <f t="shared" si="18"/>
        <v>-159794</v>
      </c>
      <c r="Y43" s="90">
        <f t="shared" si="18"/>
        <v>526.42199999999139</v>
      </c>
      <c r="Z43" s="91">
        <f t="shared" si="18"/>
        <v>5445206.3767441846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255</v>
      </c>
      <c r="F44" s="97">
        <f t="shared" si="18"/>
        <v>49058</v>
      </c>
      <c r="G44" s="94">
        <f t="shared" si="18"/>
        <v>103.35000000000014</v>
      </c>
      <c r="H44" s="95">
        <f t="shared" si="18"/>
        <v>24613.200000000012</v>
      </c>
      <c r="I44" s="96">
        <f t="shared" si="18"/>
        <v>239</v>
      </c>
      <c r="J44" s="97">
        <f t="shared" si="18"/>
        <v>300803.09090909106</v>
      </c>
      <c r="K44" s="94">
        <f t="shared" si="18"/>
        <v>-33</v>
      </c>
      <c r="L44" s="95">
        <f t="shared" si="18"/>
        <v>-2263330</v>
      </c>
      <c r="M44" s="96">
        <f t="shared" si="18"/>
        <v>302.05200000000059</v>
      </c>
      <c r="N44" s="97">
        <f t="shared" si="18"/>
        <v>257801</v>
      </c>
      <c r="O44" s="94">
        <f t="shared" si="18"/>
        <v>766</v>
      </c>
      <c r="P44" s="95">
        <f t="shared" si="18"/>
        <v>284761</v>
      </c>
      <c r="Q44" s="96">
        <f t="shared" si="18"/>
        <v>738</v>
      </c>
      <c r="R44" s="97">
        <f t="shared" si="18"/>
        <v>398691.60000000056</v>
      </c>
      <c r="S44" s="94">
        <f t="shared" si="18"/>
        <v>519.5</v>
      </c>
      <c r="T44" s="95">
        <f t="shared" si="18"/>
        <v>-120344</v>
      </c>
      <c r="U44" s="96">
        <f t="shared" si="18"/>
        <v>982</v>
      </c>
      <c r="V44" s="97">
        <f t="shared" si="18"/>
        <v>544263.83720930235</v>
      </c>
      <c r="W44" s="94">
        <f t="shared" si="18"/>
        <v>472.78999999999996</v>
      </c>
      <c r="X44" s="95">
        <f t="shared" si="18"/>
        <v>28335</v>
      </c>
      <c r="Y44" s="94">
        <f t="shared" si="18"/>
        <v>4344.69200000001</v>
      </c>
      <c r="Z44" s="95">
        <f t="shared" si="18"/>
        <v>-495347.27188160643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-177</v>
      </c>
      <c r="F45" s="97">
        <f t="shared" si="18"/>
        <v>-57216</v>
      </c>
      <c r="G45" s="94">
        <f t="shared" si="18"/>
        <v>3.76299999999992</v>
      </c>
      <c r="H45" s="95">
        <f t="shared" si="18"/>
        <v>2484</v>
      </c>
      <c r="I45" s="96">
        <f t="shared" si="18"/>
        <v>68</v>
      </c>
      <c r="J45" s="97">
        <f t="shared" si="18"/>
        <v>-575038.54545454541</v>
      </c>
      <c r="K45" s="94">
        <f t="shared" si="18"/>
        <v>-229</v>
      </c>
      <c r="L45" s="95">
        <f t="shared" si="18"/>
        <v>6032850</v>
      </c>
      <c r="M45" s="96">
        <f t="shared" si="18"/>
        <v>-665.94400000000132</v>
      </c>
      <c r="N45" s="97">
        <f t="shared" si="18"/>
        <v>78405</v>
      </c>
      <c r="O45" s="94">
        <f t="shared" si="18"/>
        <v>-97</v>
      </c>
      <c r="P45" s="95">
        <f t="shared" si="18"/>
        <v>-23732</v>
      </c>
      <c r="Q45" s="96">
        <f t="shared" si="18"/>
        <v>-2891</v>
      </c>
      <c r="R45" s="97">
        <f t="shared" si="18"/>
        <v>-396513.80000000075</v>
      </c>
      <c r="S45" s="94">
        <f t="shared" si="18"/>
        <v>-1265.9999999999964</v>
      </c>
      <c r="T45" s="95">
        <f t="shared" si="18"/>
        <v>-78691</v>
      </c>
      <c r="U45" s="96">
        <f t="shared" si="18"/>
        <v>-59</v>
      </c>
      <c r="V45" s="97">
        <f t="shared" si="18"/>
        <v>-158922.162790698</v>
      </c>
      <c r="W45" s="94">
        <f t="shared" si="18"/>
        <v>-507.33999999999924</v>
      </c>
      <c r="X45" s="95">
        <f t="shared" si="18"/>
        <v>-55689</v>
      </c>
      <c r="Y45" s="94">
        <f t="shared" si="18"/>
        <v>-5820.5210000000079</v>
      </c>
      <c r="Z45" s="95">
        <f t="shared" si="18"/>
        <v>4767936.4917547591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7.4570788696557742</v>
      </c>
      <c r="F46" s="193"/>
      <c r="G46" s="192">
        <f>G23-G42</f>
        <v>9.2405278611522732</v>
      </c>
      <c r="H46" s="193"/>
      <c r="I46" s="192">
        <f>I23-I42</f>
        <v>9.7867643755975777</v>
      </c>
      <c r="J46" s="193"/>
      <c r="K46" s="192">
        <f>K23-K42</f>
        <v>5.4200667660265012</v>
      </c>
      <c r="L46" s="193"/>
      <c r="M46" s="192">
        <f>M23-M42</f>
        <v>-3.0438123386981317</v>
      </c>
      <c r="N46" s="193"/>
      <c r="O46" s="192">
        <f t="shared" si="18"/>
        <v>16.078929980848955</v>
      </c>
      <c r="P46" s="193"/>
      <c r="Q46" s="192">
        <f t="shared" si="18"/>
        <v>0.44420785111572059</v>
      </c>
      <c r="R46" s="193"/>
      <c r="S46" s="192">
        <f t="shared" si="18"/>
        <v>12.726346304916177</v>
      </c>
      <c r="T46" s="193"/>
      <c r="U46" s="192">
        <f t="shared" si="18"/>
        <v>3.5723595382569187</v>
      </c>
      <c r="V46" s="193"/>
      <c r="W46" s="192">
        <f t="shared" si="18"/>
        <v>-2.1649335804419891</v>
      </c>
      <c r="X46" s="193"/>
      <c r="Y46" s="192">
        <f t="shared" si="18"/>
        <v>3.6108589308386385</v>
      </c>
      <c r="Z46" s="193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98.116760828625232</v>
      </c>
      <c r="F47" s="72">
        <f t="shared" si="19"/>
        <v>93.739383644746425</v>
      </c>
      <c r="G47" s="71">
        <f t="shared" si="19"/>
        <v>113.33494673532589</v>
      </c>
      <c r="H47" s="73">
        <f t="shared" si="19"/>
        <v>106.40673477030191</v>
      </c>
      <c r="I47" s="74">
        <f t="shared" si="19"/>
        <v>123.34851936218678</v>
      </c>
      <c r="J47" s="72">
        <f t="shared" si="19"/>
        <v>98.99995071180949</v>
      </c>
      <c r="K47" s="71">
        <f t="shared" si="19"/>
        <v>118.32319134550372</v>
      </c>
      <c r="L47" s="73">
        <f t="shared" si="19"/>
        <v>230.86969893151874</v>
      </c>
      <c r="M47" s="74">
        <f t="shared" si="19"/>
        <v>81.767806053305222</v>
      </c>
      <c r="N47" s="72">
        <f t="shared" si="19"/>
        <v>94.508554325356059</v>
      </c>
      <c r="O47" s="71">
        <f t="shared" si="19"/>
        <v>119.35396308360478</v>
      </c>
      <c r="P47" s="73">
        <f t="shared" si="19"/>
        <v>122.45751920273895</v>
      </c>
      <c r="Q47" s="74">
        <f t="shared" si="19"/>
        <v>93.464103570027461</v>
      </c>
      <c r="R47" s="72">
        <f t="shared" si="19"/>
        <v>100.97332583055059</v>
      </c>
      <c r="S47" s="71">
        <f t="shared" si="19"/>
        <v>106.90045553788512</v>
      </c>
      <c r="T47" s="73">
        <f t="shared" si="19"/>
        <v>110.56983508911478</v>
      </c>
      <c r="U47" s="74">
        <f t="shared" si="19"/>
        <v>100.29769288017863</v>
      </c>
      <c r="V47" s="72">
        <f t="shared" si="19"/>
        <v>87.207643744799427</v>
      </c>
      <c r="W47" s="71">
        <f t="shared" si="19"/>
        <v>85.190018772944171</v>
      </c>
      <c r="X47" s="73">
        <f t="shared" si="19"/>
        <v>80.721720005646176</v>
      </c>
      <c r="Y47" s="71">
        <f t="shared" si="19"/>
        <v>100.6048940525347</v>
      </c>
      <c r="Z47" s="73">
        <f t="shared" si="19"/>
        <v>124.0445929833982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126.45228215767634</v>
      </c>
      <c r="F48" s="66">
        <f t="shared" si="19"/>
        <v>148.63487657380787</v>
      </c>
      <c r="G48" s="63">
        <f t="shared" si="19"/>
        <v>108.93016069968913</v>
      </c>
      <c r="H48" s="64">
        <f t="shared" si="19"/>
        <v>105.11152304413613</v>
      </c>
      <c r="I48" s="65">
        <f t="shared" si="19"/>
        <v>112.85637439483594</v>
      </c>
      <c r="J48" s="66">
        <f t="shared" si="19"/>
        <v>118.32648346881275</v>
      </c>
      <c r="K48" s="63">
        <f t="shared" si="19"/>
        <v>98.359840954274361</v>
      </c>
      <c r="L48" s="64">
        <f t="shared" si="19"/>
        <v>52.880501096831132</v>
      </c>
      <c r="M48" s="65">
        <f t="shared" si="19"/>
        <v>105.21310327830489</v>
      </c>
      <c r="N48" s="66">
        <f t="shared" si="19"/>
        <v>122.3363874629064</v>
      </c>
      <c r="O48" s="63">
        <f t="shared" si="19"/>
        <v>120.54721030042919</v>
      </c>
      <c r="P48" s="64">
        <f t="shared" si="19"/>
        <v>123.43505551362965</v>
      </c>
      <c r="Q48" s="65">
        <f t="shared" si="19"/>
        <v>102.84097470839588</v>
      </c>
      <c r="R48" s="66">
        <f t="shared" si="19"/>
        <v>107.83337057881204</v>
      </c>
      <c r="S48" s="63">
        <f t="shared" si="19"/>
        <v>101.28571605350756</v>
      </c>
      <c r="T48" s="64">
        <f t="shared" si="19"/>
        <v>98.418804277889663</v>
      </c>
      <c r="U48" s="65">
        <f t="shared" si="19"/>
        <v>131.47435897435898</v>
      </c>
      <c r="V48" s="66">
        <f t="shared" si="19"/>
        <v>153.07626427167571</v>
      </c>
      <c r="W48" s="63">
        <f t="shared" si="19"/>
        <v>111.78296946082801</v>
      </c>
      <c r="X48" s="64">
        <f t="shared" si="19"/>
        <v>104.06854277677506</v>
      </c>
      <c r="Y48" s="63">
        <f t="shared" si="19"/>
        <v>104.88006477680989</v>
      </c>
      <c r="Z48" s="64">
        <f t="shared" si="19"/>
        <v>97.920360362516718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90.908661323493462</v>
      </c>
      <c r="F49" s="70">
        <f t="shared" si="19"/>
        <v>84.37643358018218</v>
      </c>
      <c r="G49" s="67">
        <f t="shared" si="19"/>
        <v>100.24852128842734</v>
      </c>
      <c r="H49" s="68">
        <f t="shared" si="19"/>
        <v>100.36501166303368</v>
      </c>
      <c r="I49" s="69">
        <f t="shared" si="19"/>
        <v>102.01421800947867</v>
      </c>
      <c r="J49" s="70">
        <f t="shared" si="19"/>
        <v>83.143889749572139</v>
      </c>
      <c r="K49" s="67">
        <f t="shared" si="19"/>
        <v>95.183003786285241</v>
      </c>
      <c r="L49" s="68">
        <f t="shared" si="19"/>
        <v>321.63062921078358</v>
      </c>
      <c r="M49" s="69">
        <f t="shared" si="19"/>
        <v>95.94343107989036</v>
      </c>
      <c r="N49" s="70">
        <f t="shared" si="19"/>
        <v>102.39455267897549</v>
      </c>
      <c r="O49" s="67">
        <f t="shared" si="19"/>
        <v>98.04946712246128</v>
      </c>
      <c r="P49" s="68">
        <f t="shared" si="19"/>
        <v>98.43395930089072</v>
      </c>
      <c r="Q49" s="69">
        <f t="shared" si="19"/>
        <v>95.168775348889284</v>
      </c>
      <c r="R49" s="70">
        <f t="shared" si="19"/>
        <v>96.384574349962932</v>
      </c>
      <c r="S49" s="67">
        <f t="shared" si="19"/>
        <v>96.150477997518806</v>
      </c>
      <c r="T49" s="68">
        <f t="shared" si="19"/>
        <v>97.253065259553921</v>
      </c>
      <c r="U49" s="69">
        <f t="shared" si="19"/>
        <v>98.930287371951778</v>
      </c>
      <c r="V49" s="70">
        <f t="shared" si="19"/>
        <v>93.231240418020548</v>
      </c>
      <c r="W49" s="67">
        <f t="shared" si="19"/>
        <v>93.16384813178847</v>
      </c>
      <c r="X49" s="68">
        <f t="shared" si="19"/>
        <v>96.713163635333444</v>
      </c>
      <c r="Y49" s="67">
        <f t="shared" si="19"/>
        <v>95.801838571979033</v>
      </c>
      <c r="Z49" s="68">
        <f t="shared" si="19"/>
        <v>115.97614956626481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7B1E-47FE-4162-8803-89E1047089B2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8" sqref="E8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84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896</v>
      </c>
      <c r="F5" s="14">
        <v>71609</v>
      </c>
      <c r="G5" s="15">
        <v>30</v>
      </c>
      <c r="H5" s="16">
        <v>5460</v>
      </c>
      <c r="I5" s="13">
        <v>1328</v>
      </c>
      <c r="J5" s="14">
        <v>1191745</v>
      </c>
      <c r="K5" s="17">
        <v>1466</v>
      </c>
      <c r="L5" s="18">
        <v>3710768</v>
      </c>
      <c r="M5" s="13">
        <v>904</v>
      </c>
      <c r="N5" s="75">
        <v>215715</v>
      </c>
      <c r="O5" s="19">
        <v>687</v>
      </c>
      <c r="P5" s="18">
        <v>45805</v>
      </c>
      <c r="Q5" s="13">
        <v>10793</v>
      </c>
      <c r="R5" s="14">
        <v>1707784</v>
      </c>
      <c r="S5" s="19">
        <v>14559</v>
      </c>
      <c r="T5" s="18">
        <v>4049605</v>
      </c>
      <c r="U5" s="13">
        <v>3774</v>
      </c>
      <c r="V5" s="14">
        <v>1584574</v>
      </c>
      <c r="W5" s="13">
        <v>790</v>
      </c>
      <c r="X5" s="18">
        <v>178508</v>
      </c>
      <c r="Y5" s="20">
        <f t="shared" ref="Y5:Z19" si="0">+W5+U5+S5+Q5+O5+M5+K5+I5+G5+E5</f>
        <v>35227</v>
      </c>
      <c r="Z5" s="21">
        <f t="shared" si="0"/>
        <v>12761573</v>
      </c>
    </row>
    <row r="6" spans="1:26" ht="18.95" customHeight="1" x14ac:dyDescent="0.15">
      <c r="A6" s="7"/>
      <c r="B6" s="22"/>
      <c r="C6" s="83"/>
      <c r="D6" s="81" t="s">
        <v>22</v>
      </c>
      <c r="E6" s="23">
        <v>754</v>
      </c>
      <c r="F6" s="24">
        <v>62858</v>
      </c>
      <c r="G6" s="25">
        <v>30</v>
      </c>
      <c r="H6" s="26">
        <v>5460</v>
      </c>
      <c r="I6" s="27">
        <v>1383</v>
      </c>
      <c r="J6" s="21">
        <v>1139800</v>
      </c>
      <c r="K6" s="25">
        <v>1956</v>
      </c>
      <c r="L6" s="26">
        <v>4763788</v>
      </c>
      <c r="M6" s="27">
        <v>723</v>
      </c>
      <c r="N6" s="76">
        <v>186869</v>
      </c>
      <c r="O6" s="25">
        <v>750</v>
      </c>
      <c r="P6" s="26">
        <v>54323</v>
      </c>
      <c r="Q6" s="27">
        <v>11174</v>
      </c>
      <c r="R6" s="21">
        <v>1733813</v>
      </c>
      <c r="S6" s="25">
        <v>18600.5</v>
      </c>
      <c r="T6" s="26">
        <v>5035607</v>
      </c>
      <c r="U6" s="27">
        <v>2941</v>
      </c>
      <c r="V6" s="21">
        <v>999800</v>
      </c>
      <c r="W6" s="27">
        <v>501</v>
      </c>
      <c r="X6" s="26">
        <v>94276</v>
      </c>
      <c r="Y6" s="20">
        <f t="shared" si="0"/>
        <v>38812.5</v>
      </c>
      <c r="Z6" s="21">
        <f t="shared" si="0"/>
        <v>14076594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1436.9</v>
      </c>
      <c r="F7" s="36">
        <v>268701</v>
      </c>
      <c r="G7" s="29">
        <v>151</v>
      </c>
      <c r="H7" s="30">
        <v>74178</v>
      </c>
      <c r="I7" s="31">
        <v>2350</v>
      </c>
      <c r="J7" s="32">
        <v>2571727</v>
      </c>
      <c r="K7" s="77">
        <v>4539</v>
      </c>
      <c r="L7" s="30">
        <v>2605143</v>
      </c>
      <c r="M7" s="23">
        <v>1527.3</v>
      </c>
      <c r="N7" s="24">
        <v>252478.25</v>
      </c>
      <c r="O7" s="33">
        <v>2929</v>
      </c>
      <c r="P7" s="34">
        <v>698897</v>
      </c>
      <c r="Q7" s="23">
        <v>32229.4</v>
      </c>
      <c r="R7" s="24">
        <v>5041759</v>
      </c>
      <c r="S7" s="33">
        <v>27416.2</v>
      </c>
      <c r="T7" s="34">
        <v>2052445</v>
      </c>
      <c r="U7" s="23">
        <v>3955.5</v>
      </c>
      <c r="V7" s="24">
        <v>2125630.5</v>
      </c>
      <c r="W7" s="23">
        <v>1577.1999999999998</v>
      </c>
      <c r="X7" s="34">
        <v>404274</v>
      </c>
      <c r="Y7" s="31">
        <f t="shared" si="0"/>
        <v>78111.5</v>
      </c>
      <c r="Z7" s="24">
        <f t="shared" si="0"/>
        <v>16095232.75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178.655</v>
      </c>
      <c r="H8" s="16">
        <v>103481</v>
      </c>
      <c r="I8" s="13">
        <v>242</v>
      </c>
      <c r="J8" s="14">
        <v>100594.63636363637</v>
      </c>
      <c r="K8" s="17">
        <v>0</v>
      </c>
      <c r="L8" s="18">
        <v>0</v>
      </c>
      <c r="M8" s="13">
        <v>4935</v>
      </c>
      <c r="N8" s="75">
        <v>1037914</v>
      </c>
      <c r="O8" s="19">
        <v>44</v>
      </c>
      <c r="P8" s="18">
        <v>0</v>
      </c>
      <c r="Q8" s="13">
        <v>6320</v>
      </c>
      <c r="R8" s="14">
        <v>1267380</v>
      </c>
      <c r="S8" s="19">
        <v>22239</v>
      </c>
      <c r="T8" s="18">
        <v>2588252</v>
      </c>
      <c r="U8" s="13">
        <v>60</v>
      </c>
      <c r="V8" s="14">
        <v>3124.046511627907</v>
      </c>
      <c r="W8" s="13">
        <v>43</v>
      </c>
      <c r="X8" s="18">
        <v>1400</v>
      </c>
      <c r="Y8" s="13">
        <f t="shared" si="0"/>
        <v>34227.654999999999</v>
      </c>
      <c r="Z8" s="14">
        <f t="shared" si="0"/>
        <v>5129440.6828752644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171</v>
      </c>
      <c r="F9" s="24">
        <v>28054</v>
      </c>
      <c r="G9" s="25">
        <v>174.31399999999999</v>
      </c>
      <c r="H9" s="26">
        <v>106381.8</v>
      </c>
      <c r="I9" s="27">
        <v>259</v>
      </c>
      <c r="J9" s="21">
        <v>101140.09090909091</v>
      </c>
      <c r="K9" s="25">
        <v>0</v>
      </c>
      <c r="L9" s="26">
        <v>0</v>
      </c>
      <c r="M9" s="27">
        <v>2961</v>
      </c>
      <c r="N9" s="76">
        <v>524967</v>
      </c>
      <c r="O9" s="25">
        <v>41</v>
      </c>
      <c r="P9" s="26">
        <v>0</v>
      </c>
      <c r="Q9" s="27">
        <v>6711</v>
      </c>
      <c r="R9" s="21">
        <v>1380580</v>
      </c>
      <c r="S9" s="25">
        <v>21524</v>
      </c>
      <c r="T9" s="26">
        <v>2511816</v>
      </c>
      <c r="U9" s="27">
        <v>49</v>
      </c>
      <c r="V9" s="21">
        <v>2567.3488372093025</v>
      </c>
      <c r="W9" s="27">
        <v>101</v>
      </c>
      <c r="X9" s="26">
        <v>4280</v>
      </c>
      <c r="Y9" s="20">
        <f t="shared" si="0"/>
        <v>31991.313999999998</v>
      </c>
      <c r="Z9" s="21">
        <f t="shared" si="0"/>
        <v>4659786.2397463005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221</v>
      </c>
      <c r="F10" s="36">
        <v>29311</v>
      </c>
      <c r="G10" s="29">
        <v>160.15600000000001</v>
      </c>
      <c r="H10" s="30">
        <v>89326.2</v>
      </c>
      <c r="I10" s="37">
        <v>565</v>
      </c>
      <c r="J10" s="38">
        <v>88080.181818181823</v>
      </c>
      <c r="K10" s="77">
        <v>59</v>
      </c>
      <c r="L10" s="30">
        <v>911</v>
      </c>
      <c r="M10" s="35">
        <v>8661.0750000000007</v>
      </c>
      <c r="N10" s="36">
        <v>1875990</v>
      </c>
      <c r="O10" s="29">
        <v>3</v>
      </c>
      <c r="P10" s="30">
        <v>0</v>
      </c>
      <c r="Q10" s="35">
        <v>12278</v>
      </c>
      <c r="R10" s="36">
        <v>1637430</v>
      </c>
      <c r="S10" s="29">
        <v>5333</v>
      </c>
      <c r="T10" s="30">
        <v>778573</v>
      </c>
      <c r="U10" s="35">
        <v>731</v>
      </c>
      <c r="V10" s="36">
        <v>59629.697674418603</v>
      </c>
      <c r="W10" s="35">
        <v>287</v>
      </c>
      <c r="X10" s="30">
        <v>15568</v>
      </c>
      <c r="Y10" s="37">
        <f t="shared" si="0"/>
        <v>28298.231</v>
      </c>
      <c r="Z10" s="36">
        <f t="shared" si="0"/>
        <v>4574819.0794926006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1930</v>
      </c>
      <c r="R11" s="14">
        <v>533746.19999999995</v>
      </c>
      <c r="S11" s="19">
        <v>0</v>
      </c>
      <c r="T11" s="18">
        <v>0</v>
      </c>
      <c r="U11" s="13">
        <v>197</v>
      </c>
      <c r="V11" s="14">
        <v>30026</v>
      </c>
      <c r="W11" s="13">
        <v>30</v>
      </c>
      <c r="X11" s="18">
        <v>22400</v>
      </c>
      <c r="Y11" s="13">
        <f>+W11+U11+S11+Q11+O11+M11+K11+I11+G11+E11</f>
        <v>2248</v>
      </c>
      <c r="Z11" s="14">
        <f t="shared" si="0"/>
        <v>677523.5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2144</v>
      </c>
      <c r="R12" s="21">
        <v>555486.80000000005</v>
      </c>
      <c r="S12" s="25">
        <v>0</v>
      </c>
      <c r="T12" s="26">
        <v>0</v>
      </c>
      <c r="U12" s="27">
        <v>125</v>
      </c>
      <c r="V12" s="21">
        <v>21970</v>
      </c>
      <c r="W12" s="27">
        <v>1</v>
      </c>
      <c r="X12" s="26">
        <v>70</v>
      </c>
      <c r="Y12" s="20">
        <f t="shared" ref="Y12:Y19" si="1">+W12+U12+S12+Q12+O12+M12+K12+I12+G12+E12</f>
        <v>2370</v>
      </c>
      <c r="Z12" s="21">
        <f t="shared" si="0"/>
        <v>669478.10000000009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12010.400000000001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7182.5</v>
      </c>
      <c r="R13" s="36">
        <v>1999439.5</v>
      </c>
      <c r="S13" s="29">
        <v>2</v>
      </c>
      <c r="T13" s="30">
        <v>1835</v>
      </c>
      <c r="U13" s="35">
        <v>794</v>
      </c>
      <c r="V13" s="36">
        <v>154917</v>
      </c>
      <c r="W13" s="35">
        <v>43</v>
      </c>
      <c r="X13" s="30">
        <v>58475</v>
      </c>
      <c r="Y13" s="37">
        <f t="shared" si="1"/>
        <v>8270.5</v>
      </c>
      <c r="Z13" s="36">
        <f t="shared" si="0"/>
        <v>2440676.9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1214</v>
      </c>
      <c r="N15" s="76">
        <v>119963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1214</v>
      </c>
      <c r="Z15" s="24">
        <f t="shared" si="0"/>
        <v>119963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4856</v>
      </c>
      <c r="N16" s="36">
        <v>673933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4856</v>
      </c>
      <c r="Z16" s="36">
        <f t="shared" si="0"/>
        <v>673933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832</v>
      </c>
      <c r="H17" s="18">
        <v>294056</v>
      </c>
      <c r="I17" s="13">
        <v>185</v>
      </c>
      <c r="J17" s="14">
        <v>87241</v>
      </c>
      <c r="K17" s="19">
        <v>13</v>
      </c>
      <c r="L17" s="18">
        <v>2540</v>
      </c>
      <c r="M17" s="13">
        <v>787</v>
      </c>
      <c r="N17" s="75">
        <v>308351</v>
      </c>
      <c r="O17" s="19">
        <v>2953</v>
      </c>
      <c r="P17" s="18">
        <v>1159622</v>
      </c>
      <c r="Q17" s="13">
        <v>6447</v>
      </c>
      <c r="R17" s="14">
        <v>1533841</v>
      </c>
      <c r="S17" s="19">
        <v>301</v>
      </c>
      <c r="T17" s="18">
        <v>65521</v>
      </c>
      <c r="U17" s="13">
        <v>0</v>
      </c>
      <c r="V17" s="14">
        <v>0</v>
      </c>
      <c r="W17" s="13">
        <v>3806.4859999999999</v>
      </c>
      <c r="X17" s="18">
        <v>626573</v>
      </c>
      <c r="Y17" s="41">
        <f t="shared" si="1"/>
        <v>15324.486000000001</v>
      </c>
      <c r="Z17" s="42">
        <f t="shared" si="0"/>
        <v>4077745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39</v>
      </c>
      <c r="F18" s="21">
        <v>9958</v>
      </c>
      <c r="G18" s="25">
        <v>878</v>
      </c>
      <c r="H18" s="26">
        <v>294682</v>
      </c>
      <c r="I18" s="27">
        <v>207</v>
      </c>
      <c r="J18" s="21">
        <v>398466</v>
      </c>
      <c r="K18" s="25">
        <v>56</v>
      </c>
      <c r="L18" s="26">
        <v>39595</v>
      </c>
      <c r="M18" s="27">
        <v>881.09199999999998</v>
      </c>
      <c r="N18" s="21">
        <v>307376</v>
      </c>
      <c r="O18" s="25">
        <v>2937</v>
      </c>
      <c r="P18" s="26">
        <v>1160784</v>
      </c>
      <c r="Q18" s="27">
        <v>5948</v>
      </c>
      <c r="R18" s="21">
        <v>1419776</v>
      </c>
      <c r="S18" s="25">
        <v>281</v>
      </c>
      <c r="T18" s="26">
        <v>63526</v>
      </c>
      <c r="U18" s="27">
        <v>5</v>
      </c>
      <c r="V18" s="21">
        <v>1100</v>
      </c>
      <c r="W18" s="27">
        <v>3409.4859999999999</v>
      </c>
      <c r="X18" s="26">
        <v>597815</v>
      </c>
      <c r="Y18" s="23">
        <f t="shared" si="1"/>
        <v>14641.578000000001</v>
      </c>
      <c r="Z18" s="24">
        <f t="shared" si="0"/>
        <v>4293078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289.00799999999998</v>
      </c>
      <c r="F19" s="24">
        <v>68204</v>
      </c>
      <c r="G19" s="33">
        <v>1008</v>
      </c>
      <c r="H19" s="34">
        <v>322022</v>
      </c>
      <c r="I19" s="23">
        <v>426</v>
      </c>
      <c r="J19" s="24">
        <v>739637</v>
      </c>
      <c r="K19" s="78">
        <v>156</v>
      </c>
      <c r="L19" s="34">
        <v>115975</v>
      </c>
      <c r="M19" s="23">
        <v>1353.06</v>
      </c>
      <c r="N19" s="24">
        <v>452905.5</v>
      </c>
      <c r="O19" s="33">
        <v>2041</v>
      </c>
      <c r="P19" s="34">
        <v>816517</v>
      </c>
      <c r="Q19" s="23">
        <v>8150</v>
      </c>
      <c r="R19" s="24">
        <v>2288650</v>
      </c>
      <c r="S19" s="33">
        <v>136</v>
      </c>
      <c r="T19" s="34">
        <v>31831</v>
      </c>
      <c r="U19" s="23">
        <v>35</v>
      </c>
      <c r="V19" s="24">
        <v>7700</v>
      </c>
      <c r="W19" s="23">
        <v>5514.2267000000002</v>
      </c>
      <c r="X19" s="34">
        <v>1215987</v>
      </c>
      <c r="Y19" s="35">
        <f t="shared" si="1"/>
        <v>19108.294700000002</v>
      </c>
      <c r="Z19" s="36">
        <f t="shared" si="0"/>
        <v>6059428.5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1062</v>
      </c>
      <c r="F20" s="14">
        <f t="shared" ref="F20:X22" si="2">F5+F8+F11+F14+F17</f>
        <v>98904</v>
      </c>
      <c r="G20" s="19">
        <f>G5+G8+G11+G14+G17</f>
        <v>1115.655</v>
      </c>
      <c r="H20" s="18">
        <f t="shared" si="2"/>
        <v>477997</v>
      </c>
      <c r="I20" s="13">
        <f t="shared" si="2"/>
        <v>1756</v>
      </c>
      <c r="J20" s="14">
        <f t="shared" si="2"/>
        <v>1380931.9363636365</v>
      </c>
      <c r="K20" s="19">
        <f t="shared" si="2"/>
        <v>1479</v>
      </c>
      <c r="L20" s="18">
        <f t="shared" si="2"/>
        <v>3713308</v>
      </c>
      <c r="M20" s="13">
        <f t="shared" si="2"/>
        <v>6641</v>
      </c>
      <c r="N20" s="14">
        <f t="shared" si="2"/>
        <v>1576980</v>
      </c>
      <c r="O20" s="19">
        <f t="shared" si="2"/>
        <v>3684</v>
      </c>
      <c r="P20" s="18">
        <f t="shared" si="2"/>
        <v>1205427</v>
      </c>
      <c r="Q20" s="13">
        <f t="shared" si="2"/>
        <v>25490</v>
      </c>
      <c r="R20" s="14">
        <f t="shared" si="2"/>
        <v>5042751.2</v>
      </c>
      <c r="S20" s="19">
        <f t="shared" si="2"/>
        <v>37099</v>
      </c>
      <c r="T20" s="18">
        <f t="shared" si="2"/>
        <v>6703378</v>
      </c>
      <c r="U20" s="13">
        <f t="shared" si="2"/>
        <v>4031</v>
      </c>
      <c r="V20" s="14">
        <f t="shared" si="2"/>
        <v>1617724.046511628</v>
      </c>
      <c r="W20" s="13">
        <f t="shared" si="2"/>
        <v>4669.4859999999999</v>
      </c>
      <c r="X20" s="18">
        <f t="shared" si="2"/>
        <v>828881</v>
      </c>
      <c r="Y20" s="31">
        <f t="shared" ref="Y20:Z22" si="3">+Y17+Y14+Y11+Y8+Y5</f>
        <v>87027.141000000003</v>
      </c>
      <c r="Z20" s="32">
        <f t="shared" si="3"/>
        <v>22646282.182875264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964</v>
      </c>
      <c r="F21" s="21">
        <f t="shared" si="4"/>
        <v>100870</v>
      </c>
      <c r="G21" s="25">
        <f t="shared" si="4"/>
        <v>1157.3139999999999</v>
      </c>
      <c r="H21" s="26">
        <f t="shared" si="4"/>
        <v>481523.8</v>
      </c>
      <c r="I21" s="27">
        <f t="shared" si="4"/>
        <v>1859</v>
      </c>
      <c r="J21" s="21">
        <f t="shared" si="4"/>
        <v>1641357.3909090909</v>
      </c>
      <c r="K21" s="25">
        <f t="shared" si="4"/>
        <v>2012</v>
      </c>
      <c r="L21" s="26">
        <f t="shared" si="4"/>
        <v>4803383</v>
      </c>
      <c r="M21" s="27">
        <f t="shared" si="4"/>
        <v>5794.0919999999996</v>
      </c>
      <c r="N21" s="21">
        <f t="shared" si="4"/>
        <v>1154175</v>
      </c>
      <c r="O21" s="25">
        <f t="shared" si="4"/>
        <v>3728</v>
      </c>
      <c r="P21" s="26">
        <f t="shared" si="4"/>
        <v>1215107</v>
      </c>
      <c r="Q21" s="27">
        <f t="shared" si="4"/>
        <v>25977</v>
      </c>
      <c r="R21" s="21">
        <f t="shared" si="4"/>
        <v>5089655.8</v>
      </c>
      <c r="S21" s="25">
        <f t="shared" si="4"/>
        <v>40405.5</v>
      </c>
      <c r="T21" s="26">
        <f t="shared" si="4"/>
        <v>7610949</v>
      </c>
      <c r="U21" s="27">
        <f t="shared" si="2"/>
        <v>3120</v>
      </c>
      <c r="V21" s="21">
        <f t="shared" si="2"/>
        <v>1025437.3488372093</v>
      </c>
      <c r="W21" s="27">
        <f t="shared" si="2"/>
        <v>4012.4859999999999</v>
      </c>
      <c r="X21" s="26">
        <f t="shared" si="2"/>
        <v>696441</v>
      </c>
      <c r="Y21" s="23">
        <f t="shared" si="3"/>
        <v>89029.391999999993</v>
      </c>
      <c r="Z21" s="24">
        <f t="shared" si="3"/>
        <v>23818899.3397463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1946.9080000000001</v>
      </c>
      <c r="F22" s="24">
        <f t="shared" si="2"/>
        <v>366216</v>
      </c>
      <c r="G22" s="33">
        <f t="shared" si="2"/>
        <v>1514.1559999999999</v>
      </c>
      <c r="H22" s="34">
        <f t="shared" si="2"/>
        <v>680526.2</v>
      </c>
      <c r="I22" s="23">
        <f t="shared" si="2"/>
        <v>3376</v>
      </c>
      <c r="J22" s="24">
        <f t="shared" si="2"/>
        <v>3411454.5818181816</v>
      </c>
      <c r="K22" s="33">
        <f t="shared" si="2"/>
        <v>4754</v>
      </c>
      <c r="L22" s="34">
        <f t="shared" si="2"/>
        <v>2722029</v>
      </c>
      <c r="M22" s="23">
        <f t="shared" si="2"/>
        <v>16416.435000000001</v>
      </c>
      <c r="N22" s="24">
        <f t="shared" si="2"/>
        <v>3274306.75</v>
      </c>
      <c r="O22" s="33">
        <f t="shared" si="2"/>
        <v>4973</v>
      </c>
      <c r="P22" s="34">
        <f t="shared" si="2"/>
        <v>1515414</v>
      </c>
      <c r="Q22" s="23">
        <f t="shared" si="2"/>
        <v>59839.9</v>
      </c>
      <c r="R22" s="24">
        <f t="shared" si="2"/>
        <v>10967278.5</v>
      </c>
      <c r="S22" s="33">
        <f t="shared" si="2"/>
        <v>32887.199999999997</v>
      </c>
      <c r="T22" s="34">
        <f t="shared" si="2"/>
        <v>2864684</v>
      </c>
      <c r="U22" s="23">
        <f t="shared" si="2"/>
        <v>5515.5</v>
      </c>
      <c r="V22" s="24">
        <f t="shared" si="2"/>
        <v>2347877.1976744188</v>
      </c>
      <c r="W22" s="23">
        <f t="shared" si="2"/>
        <v>7421.4267</v>
      </c>
      <c r="X22" s="34">
        <f t="shared" si="2"/>
        <v>1694304</v>
      </c>
      <c r="Y22" s="23">
        <f t="shared" si="3"/>
        <v>138644.5257</v>
      </c>
      <c r="Z22" s="24">
        <f t="shared" si="3"/>
        <v>29844090.229492601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53.374557670867077</v>
      </c>
      <c r="F23" s="178"/>
      <c r="G23" s="177">
        <f>(G20+G21)/(G22+G41)*100</f>
        <v>74.038777564999805</v>
      </c>
      <c r="H23" s="178"/>
      <c r="I23" s="177">
        <f>(I20+I21)/(I22+I41)*100</f>
        <v>52.735229759299784</v>
      </c>
      <c r="J23" s="178"/>
      <c r="K23" s="177">
        <f>(K20+K21)/(K22+K41)*100</f>
        <v>34.767453440892346</v>
      </c>
      <c r="L23" s="178"/>
      <c r="M23" s="177">
        <f>(M20+M21)/(M22+M41)*100</f>
        <v>38.876717229889792</v>
      </c>
      <c r="N23" s="178"/>
      <c r="O23" s="177">
        <f>(O20+O21)/(O22+O41)*100</f>
        <v>74.194194194194196</v>
      </c>
      <c r="P23" s="178"/>
      <c r="Q23" s="177">
        <f>(Q20+Q21)/(Q22+Q41)*100</f>
        <v>42.829633476134838</v>
      </c>
      <c r="R23" s="178"/>
      <c r="S23" s="177">
        <f>(S20+S21)/(S22+S41)*100</f>
        <v>112.19381913090305</v>
      </c>
      <c r="T23" s="178"/>
      <c r="U23" s="177">
        <f>(U20+U21)/(U22+U41)*100</f>
        <v>70.662055335968375</v>
      </c>
      <c r="V23" s="178"/>
      <c r="W23" s="177">
        <f>(W20+W21)/(W22+W41)*100</f>
        <v>61.201619354109496</v>
      </c>
      <c r="X23" s="178"/>
      <c r="Y23" s="177">
        <f>(Y20+Y21)/(Y22+Y41)*100</f>
        <v>63.036883528815544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188101.33812178078</v>
      </c>
      <c r="F24" s="180"/>
      <c r="G24" s="181">
        <f>H22/G22*1000</f>
        <v>449442.59376180527</v>
      </c>
      <c r="H24" s="182"/>
      <c r="I24" s="183">
        <f>J22/I22*1000</f>
        <v>1010501.9495906936</v>
      </c>
      <c r="J24" s="184"/>
      <c r="K24" s="181">
        <f>L22/K22*1000</f>
        <v>572576.56710138824</v>
      </c>
      <c r="L24" s="182"/>
      <c r="M24" s="183">
        <f>N22/M22*1000</f>
        <v>199452.97197594971</v>
      </c>
      <c r="N24" s="184"/>
      <c r="O24" s="181">
        <f>P22/O22*1000</f>
        <v>304728.33299819025</v>
      </c>
      <c r="P24" s="182"/>
      <c r="Q24" s="183">
        <f>R22/Q22*1000</f>
        <v>183277.01917951065</v>
      </c>
      <c r="R24" s="184"/>
      <c r="S24" s="181">
        <f>T22/S22*1000</f>
        <v>87106.351407234426</v>
      </c>
      <c r="T24" s="182"/>
      <c r="U24" s="183">
        <f>V22/U22*1000</f>
        <v>425687.09956928995</v>
      </c>
      <c r="V24" s="184"/>
      <c r="W24" s="181">
        <f>X22/W22*1000</f>
        <v>228298.96036027683</v>
      </c>
      <c r="X24" s="182"/>
      <c r="Y24" s="183">
        <f>Z22/Y22*1000</f>
        <v>215256.17458614596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1.4042444086200225</v>
      </c>
      <c r="F25" s="49"/>
      <c r="G25" s="50">
        <f>G22/Y22*100</f>
        <v>1.0921138013601355</v>
      </c>
      <c r="H25" s="51"/>
      <c r="I25" s="48">
        <f>I22/Y22*100</f>
        <v>2.4350041827868578</v>
      </c>
      <c r="J25" s="49"/>
      <c r="K25" s="50">
        <f>K22/Y22*100</f>
        <v>3.4289128806186975</v>
      </c>
      <c r="L25" s="51"/>
      <c r="M25" s="48">
        <f>M22/Y22*100</f>
        <v>11.840665844623393</v>
      </c>
      <c r="N25" s="49"/>
      <c r="O25" s="50">
        <f>O22/Y22*100</f>
        <v>3.5868707941347879</v>
      </c>
      <c r="P25" s="51"/>
      <c r="Q25" s="48">
        <f>Q22/Y22*100</f>
        <v>43.160665520600503</v>
      </c>
      <c r="R25" s="49"/>
      <c r="S25" s="50">
        <f>S22/Y22*100</f>
        <v>23.720518234640977</v>
      </c>
      <c r="T25" s="51"/>
      <c r="U25" s="48">
        <f>U22/Y22*100</f>
        <v>3.9781592328675695</v>
      </c>
      <c r="V25" s="49"/>
      <c r="W25" s="50">
        <f>W22/Y22*100</f>
        <v>5.352845099747058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31">
        <f>+'(令和5年2月)'!E20</f>
        <v>1004</v>
      </c>
      <c r="F27" s="128">
        <f>+'(令和5年2月)'!F20</f>
        <v>97350</v>
      </c>
      <c r="G27" s="129">
        <f>+'(令和5年2月)'!G20</f>
        <v>1229.6759999999999</v>
      </c>
      <c r="H27" s="130">
        <f>+'(令和5年2月)'!H20</f>
        <v>473682</v>
      </c>
      <c r="I27" s="131">
        <f>+'(令和5年2月)'!I20</f>
        <v>3163</v>
      </c>
      <c r="J27" s="128">
        <f>+'(令和5年2月)'!J20</f>
        <v>4259004.5999999996</v>
      </c>
      <c r="K27" s="129">
        <f>+'(令和5年2月)'!K20</f>
        <v>1634</v>
      </c>
      <c r="L27" s="130">
        <f>+'(令和5年2月)'!L20</f>
        <v>3136190</v>
      </c>
      <c r="M27" s="131">
        <f>+'(令和5年2月)'!M20</f>
        <v>7900.7120000000004</v>
      </c>
      <c r="N27" s="128">
        <f>+'(令和5年2月)'!N20</f>
        <v>1773659.5</v>
      </c>
      <c r="O27" s="129">
        <f>+'(令和5年2月)'!O20</f>
        <v>3262</v>
      </c>
      <c r="P27" s="130">
        <f>+'(令和5年2月)'!P20</f>
        <v>1163322</v>
      </c>
      <c r="Q27" s="131">
        <f>+'(令和5年2月)'!Q20</f>
        <v>23967</v>
      </c>
      <c r="R27" s="128">
        <f>+'(令和5年2月)'!R20</f>
        <v>4679499.2</v>
      </c>
      <c r="S27" s="129">
        <f>+'(令和5年2月)'!S20</f>
        <v>40723</v>
      </c>
      <c r="T27" s="130">
        <f>+'(令和5年2月)'!T20</f>
        <v>6892648</v>
      </c>
      <c r="U27" s="131">
        <f>+'(令和5年2月)'!U20</f>
        <v>3985</v>
      </c>
      <c r="V27" s="128">
        <f>+'(令和5年2月)'!V20</f>
        <v>1282688</v>
      </c>
      <c r="W27" s="131">
        <f>+'(令和5年2月)'!W20</f>
        <v>5936.2839999999997</v>
      </c>
      <c r="X27" s="130">
        <f>+'(令和5年2月)'!X20</f>
        <v>1309349</v>
      </c>
      <c r="Y27" s="131">
        <f>+'(令和5年2月)'!Y20</f>
        <v>92804.671999999991</v>
      </c>
      <c r="Z27" s="128">
        <f>+'(令和5年2月)'!Z20</f>
        <v>25067392.300000001</v>
      </c>
    </row>
    <row r="28" spans="1:28" ht="18.95" customHeight="1" x14ac:dyDescent="0.15">
      <c r="A28" s="22"/>
      <c r="B28" s="190"/>
      <c r="C28" s="7"/>
      <c r="D28" s="55" t="s">
        <v>22</v>
      </c>
      <c r="E28" s="154">
        <f>+'(令和5年2月)'!E21</f>
        <v>1023.5</v>
      </c>
      <c r="F28" s="135">
        <f>+'(令和5年2月)'!F21</f>
        <v>103431</v>
      </c>
      <c r="G28" s="136">
        <f>+'(令和5年2月)'!G21</f>
        <v>1166.886</v>
      </c>
      <c r="H28" s="137">
        <f>+'(令和5年2月)'!H21</f>
        <v>440847</v>
      </c>
      <c r="I28" s="134">
        <f>+'(令和5年2月)'!I21</f>
        <v>2654</v>
      </c>
      <c r="J28" s="135">
        <f>+'(令和5年2月)'!J21</f>
        <v>4347016</v>
      </c>
      <c r="K28" s="136">
        <f>+'(令和5年2月)'!K21</f>
        <v>1216</v>
      </c>
      <c r="L28" s="137">
        <f>+'(令和5年2月)'!L21</f>
        <v>2282697</v>
      </c>
      <c r="M28" s="134">
        <f>+'(令和5年2月)'!M21</f>
        <v>7042.1360000000004</v>
      </c>
      <c r="N28" s="135">
        <f>+'(令和5年2月)'!N21</f>
        <v>1655009.5</v>
      </c>
      <c r="O28" s="136">
        <f>+'(令和5年2月)'!O21</f>
        <v>3571</v>
      </c>
      <c r="P28" s="137">
        <f>+'(令和5年2月)'!P21</f>
        <v>1201547</v>
      </c>
      <c r="Q28" s="134">
        <f>+'(令和5年2月)'!Q21</f>
        <v>25545</v>
      </c>
      <c r="R28" s="135">
        <f>+'(令和5年2月)'!R21</f>
        <v>4883459.2</v>
      </c>
      <c r="S28" s="136">
        <f>+'(令和5年2月)'!S21</f>
        <v>41108</v>
      </c>
      <c r="T28" s="137">
        <f>+'(令和5年2月)'!T21</f>
        <v>6702204</v>
      </c>
      <c r="U28" s="134">
        <f>+'(令和5年2月)'!U21</f>
        <v>3937</v>
      </c>
      <c r="V28" s="135">
        <f>+'(令和5年2月)'!V21</f>
        <v>1181751</v>
      </c>
      <c r="W28" s="134">
        <f>+'(令和5年2月)'!W21</f>
        <v>5609.134</v>
      </c>
      <c r="X28" s="137">
        <f>+'(令和5年2月)'!X21</f>
        <v>1259994</v>
      </c>
      <c r="Y28" s="138">
        <f>+'(令和5年2月)'!Y21</f>
        <v>92872.656000000003</v>
      </c>
      <c r="Z28" s="139">
        <f>+'(令和5年2月)'!Z21</f>
        <v>24057955.699999999</v>
      </c>
    </row>
    <row r="29" spans="1:28" ht="18.95" customHeight="1" thickBot="1" x14ac:dyDescent="0.2">
      <c r="A29" s="22"/>
      <c r="B29" s="190"/>
      <c r="C29" s="7"/>
      <c r="D29" s="55" t="s">
        <v>24</v>
      </c>
      <c r="E29" s="138">
        <f>+'(令和5年2月)'!E22</f>
        <v>1929.4</v>
      </c>
      <c r="F29" s="139">
        <f>+'(令和5年2月)'!F22</f>
        <v>353937</v>
      </c>
      <c r="G29" s="140">
        <f>+'(令和5年2月)'!G22</f>
        <v>1641.902</v>
      </c>
      <c r="H29" s="141">
        <f>+'(令和5年2月)'!H22</f>
        <v>724703</v>
      </c>
      <c r="I29" s="138">
        <f>+'(令和5年2月)'!I22</f>
        <v>5412</v>
      </c>
      <c r="J29" s="139">
        <f>+'(令和5年2月)'!J22</f>
        <v>4682626</v>
      </c>
      <c r="K29" s="140">
        <f>+'(令和5年2月)'!K22</f>
        <v>7380.3</v>
      </c>
      <c r="L29" s="141">
        <f>+'(令和5年2月)'!L22</f>
        <v>4017412</v>
      </c>
      <c r="M29" s="138">
        <f>+'(令和5年2月)'!M22</f>
        <v>17603.884000000002</v>
      </c>
      <c r="N29" s="139">
        <f>+'(令和5年2月)'!N22</f>
        <v>3524825.25</v>
      </c>
      <c r="O29" s="140">
        <f>+'(令和5年2月)'!O22</f>
        <v>5029</v>
      </c>
      <c r="P29" s="141">
        <f>+'(令和5年2月)'!P22</f>
        <v>1418790</v>
      </c>
      <c r="Q29" s="138">
        <f>+'(令和5年2月)'!Q22</f>
        <v>60348.5</v>
      </c>
      <c r="R29" s="139">
        <f>+'(令和5年2月)'!R22</f>
        <v>10878655.300000001</v>
      </c>
      <c r="S29" s="140">
        <f>+'(令和5年2月)'!S22</f>
        <v>28290</v>
      </c>
      <c r="T29" s="141">
        <f>+'(令和5年2月)'!T22</f>
        <v>2542953</v>
      </c>
      <c r="U29" s="138">
        <f>+'(令和5年2月)'!U22</f>
        <v>5651.2</v>
      </c>
      <c r="V29" s="139">
        <f>+'(令和5年2月)'!V22</f>
        <v>1898609.5</v>
      </c>
      <c r="W29" s="138">
        <f>+'(令和5年2月)'!W22</f>
        <v>7550.9409999999998</v>
      </c>
      <c r="X29" s="141">
        <f>+'(令和5年2月)'!X22</f>
        <v>1981673.5</v>
      </c>
      <c r="Y29" s="138">
        <f>+'(令和5年2月)'!Y22</f>
        <v>140837.12699999998</v>
      </c>
      <c r="Z29" s="139">
        <f>+'(令和5年2月)'!Z22</f>
        <v>32024184.550000001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185">
        <f>+'(令和5年2月)'!E23</f>
        <v>52.278059974731192</v>
      </c>
      <c r="F30" s="186">
        <f>+'(令和5年1月)'!F23</f>
        <v>0</v>
      </c>
      <c r="G30" s="185">
        <f>+'(令和5年2月)'!G23</f>
        <v>74.403960988682442</v>
      </c>
      <c r="H30" s="186">
        <f>+'(令和5年1月)'!H23</f>
        <v>0</v>
      </c>
      <c r="I30" s="185">
        <f>+'(令和5年2月)'!I23</f>
        <v>56.393601551139113</v>
      </c>
      <c r="J30" s="186">
        <f>+'(令和5年1月)'!J23</f>
        <v>0</v>
      </c>
      <c r="K30" s="185">
        <f>+'(令和5年2月)'!K23</f>
        <v>19.87087417901915</v>
      </c>
      <c r="L30" s="186">
        <f>+'(令和5年1月)'!L23</f>
        <v>0</v>
      </c>
      <c r="M30" s="185">
        <f>+'(令和5年2月)'!M23</f>
        <v>43.502764198936617</v>
      </c>
      <c r="N30" s="186">
        <f>+'(令和5年1月)'!N23</f>
        <v>0</v>
      </c>
      <c r="O30" s="185">
        <f>+'(令和5年2月)'!O23</f>
        <v>65.911063952927563</v>
      </c>
      <c r="P30" s="186">
        <f>+'(令和5年1月)'!P23</f>
        <v>0</v>
      </c>
      <c r="Q30" s="185">
        <f>+'(令和5年2月)'!Q23</f>
        <v>40.492332856266614</v>
      </c>
      <c r="R30" s="186">
        <f>+'(令和5年1月)'!R23</f>
        <v>0</v>
      </c>
      <c r="S30" s="185">
        <f>+'(令和5年2月)'!S23</f>
        <v>143.65136487316775</v>
      </c>
      <c r="T30" s="186">
        <f>+'(令和5年1月)'!T23</f>
        <v>0</v>
      </c>
      <c r="U30" s="185">
        <f>+'(令和5年2月)'!U23</f>
        <v>70.390247369917546</v>
      </c>
      <c r="V30" s="186">
        <f>+'(令和5年1月)'!V23</f>
        <v>0</v>
      </c>
      <c r="W30" s="185">
        <f>+'(令和5年2月)'!W23</f>
        <v>78.142994404230137</v>
      </c>
      <c r="X30" s="186">
        <f>+'(令和5年1月)'!X23</f>
        <v>0</v>
      </c>
      <c r="Y30" s="185">
        <f>+'(令和5年2月)'!Y23</f>
        <v>65.903262967620762</v>
      </c>
      <c r="Z30" s="186">
        <f>+'(令和5年1月)'!Z23</f>
        <v>0</v>
      </c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58</v>
      </c>
      <c r="F31" s="91">
        <f t="shared" ref="F31:Z33" si="5">F20-F27</f>
        <v>1554</v>
      </c>
      <c r="G31" s="92">
        <f t="shared" si="5"/>
        <v>-114.02099999999996</v>
      </c>
      <c r="H31" s="93">
        <f t="shared" si="5"/>
        <v>4315</v>
      </c>
      <c r="I31" s="90">
        <f t="shared" si="5"/>
        <v>-1407</v>
      </c>
      <c r="J31" s="91">
        <f t="shared" si="5"/>
        <v>-2878072.6636363631</v>
      </c>
      <c r="K31" s="92">
        <f t="shared" si="5"/>
        <v>-155</v>
      </c>
      <c r="L31" s="93">
        <f t="shared" si="5"/>
        <v>577118</v>
      </c>
      <c r="M31" s="90">
        <f t="shared" si="5"/>
        <v>-1259.7120000000004</v>
      </c>
      <c r="N31" s="91">
        <f t="shared" si="5"/>
        <v>-196679.5</v>
      </c>
      <c r="O31" s="92">
        <f t="shared" si="5"/>
        <v>422</v>
      </c>
      <c r="P31" s="93">
        <f t="shared" si="5"/>
        <v>42105</v>
      </c>
      <c r="Q31" s="90">
        <f t="shared" si="5"/>
        <v>1523</v>
      </c>
      <c r="R31" s="91">
        <f t="shared" si="5"/>
        <v>363252</v>
      </c>
      <c r="S31" s="92">
        <f t="shared" si="5"/>
        <v>-3624</v>
      </c>
      <c r="T31" s="93">
        <f t="shared" si="5"/>
        <v>-189270</v>
      </c>
      <c r="U31" s="90">
        <f t="shared" si="5"/>
        <v>46</v>
      </c>
      <c r="V31" s="91">
        <f t="shared" si="5"/>
        <v>335036.04651162797</v>
      </c>
      <c r="W31" s="92">
        <f t="shared" si="5"/>
        <v>-1266.7979999999998</v>
      </c>
      <c r="X31" s="93">
        <f t="shared" si="5"/>
        <v>-480468</v>
      </c>
      <c r="Y31" s="90">
        <f t="shared" si="5"/>
        <v>-5777.5309999999881</v>
      </c>
      <c r="Z31" s="91">
        <f t="shared" si="5"/>
        <v>-2421110.1171247363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-59.5</v>
      </c>
      <c r="F32" s="95">
        <f t="shared" si="6"/>
        <v>-2561</v>
      </c>
      <c r="G32" s="96">
        <f t="shared" si="6"/>
        <v>-9.5720000000001164</v>
      </c>
      <c r="H32" s="97">
        <f t="shared" si="6"/>
        <v>40676.799999999988</v>
      </c>
      <c r="I32" s="94">
        <f t="shared" si="6"/>
        <v>-795</v>
      </c>
      <c r="J32" s="95">
        <f t="shared" si="6"/>
        <v>-2705658.6090909094</v>
      </c>
      <c r="K32" s="96">
        <f t="shared" si="6"/>
        <v>796</v>
      </c>
      <c r="L32" s="97">
        <f t="shared" si="6"/>
        <v>2520686</v>
      </c>
      <c r="M32" s="94">
        <f t="shared" si="6"/>
        <v>-1248.0440000000008</v>
      </c>
      <c r="N32" s="95">
        <f t="shared" si="6"/>
        <v>-500834.5</v>
      </c>
      <c r="O32" s="96">
        <f t="shared" si="6"/>
        <v>157</v>
      </c>
      <c r="P32" s="97">
        <f t="shared" si="6"/>
        <v>13560</v>
      </c>
      <c r="Q32" s="94">
        <f t="shared" si="6"/>
        <v>432</v>
      </c>
      <c r="R32" s="95">
        <f t="shared" si="6"/>
        <v>206196.59999999963</v>
      </c>
      <c r="S32" s="96">
        <f t="shared" si="6"/>
        <v>-702.5</v>
      </c>
      <c r="T32" s="97">
        <f t="shared" si="6"/>
        <v>908745</v>
      </c>
      <c r="U32" s="94">
        <f t="shared" si="5"/>
        <v>-817</v>
      </c>
      <c r="V32" s="95">
        <f t="shared" si="5"/>
        <v>-156313.65116279072</v>
      </c>
      <c r="W32" s="96">
        <f t="shared" si="5"/>
        <v>-1596.6480000000001</v>
      </c>
      <c r="X32" s="97">
        <f t="shared" si="5"/>
        <v>-563553</v>
      </c>
      <c r="Y32" s="94">
        <f t="shared" si="5"/>
        <v>-3843.2640000000101</v>
      </c>
      <c r="Z32" s="95">
        <f t="shared" si="5"/>
        <v>-239056.36025369912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17.508000000000038</v>
      </c>
      <c r="F33" s="95">
        <f t="shared" si="5"/>
        <v>12279</v>
      </c>
      <c r="G33" s="96">
        <f t="shared" si="5"/>
        <v>-127.74600000000009</v>
      </c>
      <c r="H33" s="97">
        <f t="shared" si="5"/>
        <v>-44176.800000000047</v>
      </c>
      <c r="I33" s="94">
        <f t="shared" si="5"/>
        <v>-2036</v>
      </c>
      <c r="J33" s="95">
        <f t="shared" si="5"/>
        <v>-1271171.4181818184</v>
      </c>
      <c r="K33" s="96">
        <f t="shared" si="5"/>
        <v>-2626.3</v>
      </c>
      <c r="L33" s="97">
        <f t="shared" si="5"/>
        <v>-1295383</v>
      </c>
      <c r="M33" s="94">
        <f t="shared" si="5"/>
        <v>-1187.4490000000005</v>
      </c>
      <c r="N33" s="95">
        <f t="shared" si="5"/>
        <v>-250518.5</v>
      </c>
      <c r="O33" s="96">
        <f t="shared" si="5"/>
        <v>-56</v>
      </c>
      <c r="P33" s="97">
        <f t="shared" si="5"/>
        <v>96624</v>
      </c>
      <c r="Q33" s="94">
        <f t="shared" si="5"/>
        <v>-508.59999999999854</v>
      </c>
      <c r="R33" s="95">
        <f t="shared" si="5"/>
        <v>88623.199999999255</v>
      </c>
      <c r="S33" s="96">
        <f t="shared" si="5"/>
        <v>4597.1999999999971</v>
      </c>
      <c r="T33" s="97">
        <f t="shared" si="5"/>
        <v>321731</v>
      </c>
      <c r="U33" s="94">
        <f t="shared" si="5"/>
        <v>-135.69999999999982</v>
      </c>
      <c r="V33" s="95">
        <f t="shared" si="5"/>
        <v>449267.6976744188</v>
      </c>
      <c r="W33" s="96">
        <f t="shared" si="5"/>
        <v>-129.51429999999982</v>
      </c>
      <c r="X33" s="97">
        <f t="shared" si="5"/>
        <v>-287369.5</v>
      </c>
      <c r="Y33" s="94">
        <f t="shared" si="5"/>
        <v>-2192.6012999999803</v>
      </c>
      <c r="Z33" s="95">
        <f t="shared" si="5"/>
        <v>-2180094.3205073997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1.0964976961358843</v>
      </c>
      <c r="F34" s="188"/>
      <c r="G34" s="187">
        <f t="shared" ref="G34" si="7">+G23-G30</f>
        <v>-0.36518342368263745</v>
      </c>
      <c r="H34" s="188"/>
      <c r="I34" s="187">
        <f t="shared" ref="I34" si="8">+I23-I30</f>
        <v>-3.658371791839329</v>
      </c>
      <c r="J34" s="188"/>
      <c r="K34" s="187">
        <f t="shared" ref="K34" si="9">+K23-K30</f>
        <v>14.896579261873196</v>
      </c>
      <c r="L34" s="188"/>
      <c r="M34" s="187">
        <f t="shared" ref="M34" si="10">+M23-M30</f>
        <v>-4.6260469690468256</v>
      </c>
      <c r="N34" s="188"/>
      <c r="O34" s="187">
        <f t="shared" ref="O34" si="11">+O23-O30</f>
        <v>8.2831302412666332</v>
      </c>
      <c r="P34" s="188"/>
      <c r="Q34" s="187">
        <f t="shared" ref="Q34" si="12">+Q23-Q30</f>
        <v>2.3373006198682234</v>
      </c>
      <c r="R34" s="188"/>
      <c r="S34" s="187">
        <f t="shared" ref="S34" si="13">+S23-S30</f>
        <v>-31.457545742264699</v>
      </c>
      <c r="T34" s="188"/>
      <c r="U34" s="187">
        <f t="shared" ref="U34" si="14">+U23-U30</f>
        <v>0.27180796605082946</v>
      </c>
      <c r="V34" s="188"/>
      <c r="W34" s="187">
        <f t="shared" ref="W34" si="15">+W23-W30</f>
        <v>-16.941375050120641</v>
      </c>
      <c r="X34" s="188"/>
      <c r="Y34" s="187">
        <f t="shared" ref="Y34" si="16">+Y23-Y30</f>
        <v>-2.8663794388052182</v>
      </c>
      <c r="Z34" s="188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105.77689243027888</v>
      </c>
      <c r="F35" s="60">
        <f t="shared" si="17"/>
        <v>101.59630200308168</v>
      </c>
      <c r="G35" s="61">
        <f t="shared" si="17"/>
        <v>90.72755750295201</v>
      </c>
      <c r="H35" s="62">
        <f t="shared" si="17"/>
        <v>100.91094869553837</v>
      </c>
      <c r="I35" s="59">
        <f t="shared" si="17"/>
        <v>55.516914321846343</v>
      </c>
      <c r="J35" s="60">
        <f t="shared" si="17"/>
        <v>32.423818851091092</v>
      </c>
      <c r="K35" s="61">
        <f t="shared" si="17"/>
        <v>90.514075887392892</v>
      </c>
      <c r="L35" s="62">
        <f t="shared" si="17"/>
        <v>118.40188253900435</v>
      </c>
      <c r="M35" s="59">
        <f t="shared" si="17"/>
        <v>84.055715484882882</v>
      </c>
      <c r="N35" s="60">
        <f t="shared" si="17"/>
        <v>88.911090319195978</v>
      </c>
      <c r="O35" s="61">
        <f t="shared" si="17"/>
        <v>112.93684855916615</v>
      </c>
      <c r="P35" s="62">
        <f t="shared" si="17"/>
        <v>103.61937623461088</v>
      </c>
      <c r="Q35" s="59">
        <f t="shared" si="17"/>
        <v>106.35457086827722</v>
      </c>
      <c r="R35" s="60">
        <f t="shared" si="17"/>
        <v>107.76262553907479</v>
      </c>
      <c r="S35" s="61">
        <f t="shared" si="17"/>
        <v>91.100852098322818</v>
      </c>
      <c r="T35" s="62">
        <f t="shared" si="17"/>
        <v>97.254030671521306</v>
      </c>
      <c r="U35" s="59">
        <f t="shared" si="17"/>
        <v>101.15432873274781</v>
      </c>
      <c r="V35" s="60">
        <f t="shared" si="17"/>
        <v>126.11983947083219</v>
      </c>
      <c r="W35" s="61">
        <f t="shared" si="17"/>
        <v>78.660084322111274</v>
      </c>
      <c r="X35" s="62">
        <f t="shared" si="17"/>
        <v>63.304817890417297</v>
      </c>
      <c r="Y35" s="59">
        <f t="shared" si="17"/>
        <v>93.774525704912804</v>
      </c>
      <c r="Z35" s="60">
        <f t="shared" si="17"/>
        <v>90.341595614934647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94.186614557889598</v>
      </c>
      <c r="F36" s="64">
        <f t="shared" si="17"/>
        <v>97.52395316684553</v>
      </c>
      <c r="G36" s="65">
        <f t="shared" si="17"/>
        <v>99.179697074092914</v>
      </c>
      <c r="H36" s="66">
        <f t="shared" si="17"/>
        <v>109.2269653644008</v>
      </c>
      <c r="I36" s="63">
        <f t="shared" si="17"/>
        <v>70.045214770158253</v>
      </c>
      <c r="J36" s="64">
        <f t="shared" si="17"/>
        <v>37.758255109000999</v>
      </c>
      <c r="K36" s="65">
        <f t="shared" si="17"/>
        <v>165.46052631578948</v>
      </c>
      <c r="L36" s="66">
        <f t="shared" si="17"/>
        <v>210.42578143310303</v>
      </c>
      <c r="M36" s="63">
        <f t="shared" si="17"/>
        <v>82.27747944657699</v>
      </c>
      <c r="N36" s="64">
        <f t="shared" si="17"/>
        <v>69.73827038455066</v>
      </c>
      <c r="O36" s="65">
        <f t="shared" si="17"/>
        <v>104.39652758330999</v>
      </c>
      <c r="P36" s="66">
        <f t="shared" si="17"/>
        <v>101.128545117253</v>
      </c>
      <c r="Q36" s="63">
        <f t="shared" si="17"/>
        <v>101.69113329418673</v>
      </c>
      <c r="R36" s="64">
        <f t="shared" si="17"/>
        <v>104.22234714277945</v>
      </c>
      <c r="S36" s="65">
        <f t="shared" si="17"/>
        <v>98.291086893062172</v>
      </c>
      <c r="T36" s="66">
        <f t="shared" si="17"/>
        <v>113.55889793864824</v>
      </c>
      <c r="U36" s="63">
        <f t="shared" si="17"/>
        <v>79.248158496316989</v>
      </c>
      <c r="V36" s="64">
        <f t="shared" si="17"/>
        <v>86.772708365570182</v>
      </c>
      <c r="W36" s="65">
        <f t="shared" si="17"/>
        <v>71.534857252474268</v>
      </c>
      <c r="X36" s="66">
        <f t="shared" si="17"/>
        <v>55.273358444564025</v>
      </c>
      <c r="Y36" s="63">
        <f t="shared" si="17"/>
        <v>95.861791655877695</v>
      </c>
      <c r="Z36" s="64">
        <f t="shared" si="17"/>
        <v>99.006331363999905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100.90743236239246</v>
      </c>
      <c r="F37" s="68">
        <f t="shared" si="17"/>
        <v>103.46926147873774</v>
      </c>
      <c r="G37" s="69">
        <f t="shared" si="17"/>
        <v>92.219633084069557</v>
      </c>
      <c r="H37" s="70">
        <f t="shared" si="17"/>
        <v>93.904151079821659</v>
      </c>
      <c r="I37" s="67">
        <f t="shared" si="17"/>
        <v>62.379896526237985</v>
      </c>
      <c r="J37" s="68">
        <f t="shared" si="17"/>
        <v>72.853449791168075</v>
      </c>
      <c r="K37" s="69">
        <f t="shared" si="17"/>
        <v>64.41472568865764</v>
      </c>
      <c r="L37" s="70">
        <f t="shared" si="17"/>
        <v>67.755784071934869</v>
      </c>
      <c r="M37" s="67">
        <f t="shared" si="17"/>
        <v>93.25461926470318</v>
      </c>
      <c r="N37" s="68">
        <f t="shared" si="17"/>
        <v>92.892739859940576</v>
      </c>
      <c r="O37" s="69">
        <f t="shared" si="17"/>
        <v>98.886458540465298</v>
      </c>
      <c r="P37" s="70">
        <f t="shared" si="17"/>
        <v>106.81031019389762</v>
      </c>
      <c r="Q37" s="67">
        <f t="shared" si="17"/>
        <v>99.157228431526889</v>
      </c>
      <c r="R37" s="68">
        <f t="shared" si="17"/>
        <v>100.8146521565032</v>
      </c>
      <c r="S37" s="69">
        <f t="shared" si="17"/>
        <v>116.25026511134675</v>
      </c>
      <c r="T37" s="70">
        <f t="shared" si="17"/>
        <v>112.65186576393664</v>
      </c>
      <c r="U37" s="67">
        <f t="shared" si="17"/>
        <v>97.598740090600231</v>
      </c>
      <c r="V37" s="68">
        <f t="shared" si="17"/>
        <v>123.66298586804811</v>
      </c>
      <c r="W37" s="69">
        <f t="shared" si="17"/>
        <v>98.28479258412959</v>
      </c>
      <c r="X37" s="70">
        <f t="shared" si="17"/>
        <v>85.498645463039196</v>
      </c>
      <c r="Y37" s="67">
        <f t="shared" si="17"/>
        <v>98.443165274168095</v>
      </c>
      <c r="Z37" s="68">
        <f t="shared" si="17"/>
        <v>93.192350246721901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42">
        <f>+'(令和6年1月)'!E20</f>
        <v>690</v>
      </c>
      <c r="F39" s="143">
        <f>+'(令和6年1月)'!F20</f>
        <v>67854</v>
      </c>
      <c r="G39" s="142">
        <f>+'(令和6年1月)'!G20</f>
        <v>1001.566</v>
      </c>
      <c r="H39" s="143">
        <f>+'(令和6年1月)'!H20</f>
        <v>384806</v>
      </c>
      <c r="I39" s="142">
        <f>+'(令和6年1月)'!I20</f>
        <v>1562</v>
      </c>
      <c r="J39" s="143">
        <f>+'(令和6年1月)'!J20</f>
        <v>2234635.5727272728</v>
      </c>
      <c r="K39" s="142">
        <f>+'(令和6年1月)'!K20</f>
        <v>1104</v>
      </c>
      <c r="L39" s="143">
        <f>+'(令和6年1月)'!L20</f>
        <v>2064816</v>
      </c>
      <c r="M39" s="142">
        <f>+'(令和6年1月)'!M20</f>
        <v>4201</v>
      </c>
      <c r="N39" s="143">
        <f>+'(令和6年1月)'!N20</f>
        <v>1039597</v>
      </c>
      <c r="O39" s="142">
        <f>+'(令和6年1月)'!O20</f>
        <v>3723</v>
      </c>
      <c r="P39" s="143">
        <f>+'(令和6年1月)'!P20</f>
        <v>1251148</v>
      </c>
      <c r="Q39" s="142">
        <f>+'(令和6年1月)'!Q20</f>
        <v>20904</v>
      </c>
      <c r="R39" s="143">
        <f>+'(令和6年1月)'!R20</f>
        <v>4627807.4000000004</v>
      </c>
      <c r="S39" s="144">
        <f>+'(令和6年1月)'!S20</f>
        <v>34584</v>
      </c>
      <c r="T39" s="145">
        <f>+'(令和6年1月)'!T20</f>
        <v>5714826</v>
      </c>
      <c r="U39" s="142">
        <f>+'(令和6年1月)'!U20</f>
        <v>2743</v>
      </c>
      <c r="V39" s="143">
        <f>+'(令和6年1月)'!V20</f>
        <v>954528.20930232562</v>
      </c>
      <c r="W39" s="142">
        <f>+'(令和6年1月)'!W20</f>
        <v>3522.1570000000002</v>
      </c>
      <c r="X39" s="143">
        <f>+'(令和6年1月)'!X20</f>
        <v>628946</v>
      </c>
      <c r="Y39" s="146">
        <f>+'(令和6年1月)'!Y20</f>
        <v>74034.722999999998</v>
      </c>
      <c r="Z39" s="147">
        <f>+'(令和6年1月)'!Z20</f>
        <v>18968964.182029597</v>
      </c>
    </row>
    <row r="40" spans="1:38" ht="18.95" customHeight="1" x14ac:dyDescent="0.15">
      <c r="A40" s="22"/>
      <c r="B40" s="195"/>
      <c r="C40" s="22"/>
      <c r="D40" s="82" t="s">
        <v>22</v>
      </c>
      <c r="E40" s="148">
        <f>+'(令和6年1月)'!E21</f>
        <v>976</v>
      </c>
      <c r="F40" s="149">
        <f>+'(令和6年1月)'!F21</f>
        <v>103100</v>
      </c>
      <c r="G40" s="148">
        <f>+'(令和6年1月)'!G21</f>
        <v>1025.7449999999999</v>
      </c>
      <c r="H40" s="149">
        <f>+'(令和6年1月)'!H21</f>
        <v>397812</v>
      </c>
      <c r="I40" s="148">
        <f>+'(令和6年1月)'!I21</f>
        <v>2136</v>
      </c>
      <c r="J40" s="149">
        <f>+'(令和6年1月)'!J21</f>
        <v>2913311.3909090906</v>
      </c>
      <c r="K40" s="148">
        <f>+'(令和6年1月)'!K21</f>
        <v>1015</v>
      </c>
      <c r="L40" s="149">
        <f>+'(令和6年1月)'!L21</f>
        <v>1925023</v>
      </c>
      <c r="M40" s="148">
        <f>+'(令和6年1月)'!M21</f>
        <v>5931.4790000000003</v>
      </c>
      <c r="N40" s="149">
        <f>+'(令和6年1月)'!N21</f>
        <v>1569790.5</v>
      </c>
      <c r="O40" s="148">
        <f>+'(令和6年1月)'!O21</f>
        <v>3570</v>
      </c>
      <c r="P40" s="149">
        <f>+'(令和6年1月)'!P21</f>
        <v>1193035</v>
      </c>
      <c r="Q40" s="148">
        <f>+'(令和6年1月)'!Q21</f>
        <v>20748</v>
      </c>
      <c r="R40" s="149">
        <f>+'(令和6年1月)'!R21</f>
        <v>4675134.8</v>
      </c>
      <c r="S40" s="144">
        <f>+'(令和6年1月)'!S21</f>
        <v>34954.5</v>
      </c>
      <c r="T40" s="145">
        <f>+'(令和6年1月)'!T21</f>
        <v>6019933</v>
      </c>
      <c r="U40" s="148">
        <f>+'(令和6年1月)'!U21</f>
        <v>2410</v>
      </c>
      <c r="V40" s="149">
        <f>+'(令和6年1月)'!V21</f>
        <v>504678.83720930235</v>
      </c>
      <c r="W40" s="148">
        <f>+'(令和6年1月)'!W21</f>
        <v>4254.1270000000004</v>
      </c>
      <c r="X40" s="149">
        <f>+'(令和6年1月)'!X21</f>
        <v>854425</v>
      </c>
      <c r="Y40" s="150">
        <f>+'(令和6年1月)'!Y21</f>
        <v>77020.850999999995</v>
      </c>
      <c r="Z40" s="151">
        <f>+'(令和6年1月)'!Z21</f>
        <v>20156243.528118394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48">
        <f>+'(令和6年1月)'!E22</f>
        <v>1848.9080000000001</v>
      </c>
      <c r="F41" s="149">
        <f>+'(令和6年1月)'!F22</f>
        <v>368182</v>
      </c>
      <c r="G41" s="148">
        <f>+'(令和6年1月)'!G22</f>
        <v>1555.8150000000001</v>
      </c>
      <c r="H41" s="149">
        <f>+'(令和6年1月)'!H22</f>
        <v>684053</v>
      </c>
      <c r="I41" s="148">
        <f>+'(令和6年1月)'!I22</f>
        <v>3479</v>
      </c>
      <c r="J41" s="149">
        <f>+'(令和6年1月)'!J22</f>
        <v>3671880.0363636361</v>
      </c>
      <c r="K41" s="148">
        <f>+'(令和6年1月)'!K22</f>
        <v>5287</v>
      </c>
      <c r="L41" s="149">
        <f>+'(令和6年1月)'!L22</f>
        <v>3812104</v>
      </c>
      <c r="M41" s="148">
        <f>+'(令和6年1月)'!M22</f>
        <v>15569.527</v>
      </c>
      <c r="N41" s="149">
        <f>+'(令和6年1月)'!N22</f>
        <v>2851501.75</v>
      </c>
      <c r="O41" s="148">
        <f>+'(令和6年1月)'!O22</f>
        <v>5017</v>
      </c>
      <c r="P41" s="149">
        <f>+'(令和6年1月)'!P22</f>
        <v>1525094</v>
      </c>
      <c r="Q41" s="148">
        <f>+'(令和6年1月)'!Q22</f>
        <v>60326.9</v>
      </c>
      <c r="R41" s="149">
        <f>+'(令和6年1月)'!R22</f>
        <v>11014183.1</v>
      </c>
      <c r="S41" s="144">
        <f>+'(令和6年1月)'!S22</f>
        <v>36193.699999999997</v>
      </c>
      <c r="T41" s="145">
        <f>+'(令和6年1月)'!T22</f>
        <v>3772255</v>
      </c>
      <c r="U41" s="148">
        <f>+'(令和6年1月)'!U22</f>
        <v>4604.5</v>
      </c>
      <c r="V41" s="149">
        <f>+'(令和6年1月)'!V22</f>
        <v>1755590.5</v>
      </c>
      <c r="W41" s="148">
        <f>+'(令和6年1月)'!W22</f>
        <v>6764.4266999999991</v>
      </c>
      <c r="X41" s="149">
        <f>+'(令和6年1月)'!X22</f>
        <v>1561864</v>
      </c>
      <c r="Y41" s="150">
        <f>+'(令和6年1月)'!Y22</f>
        <v>140646.77669999999</v>
      </c>
      <c r="Z41" s="151">
        <f>+'(令和6年1月)'!Z22</f>
        <v>31016707.386363637</v>
      </c>
    </row>
    <row r="42" spans="1:38" ht="18.95" customHeight="1" thickBot="1" x14ac:dyDescent="0.2">
      <c r="A42" s="22"/>
      <c r="B42" s="195"/>
      <c r="C42" s="22"/>
      <c r="D42" s="89" t="s">
        <v>44</v>
      </c>
      <c r="E42" s="192">
        <f>+'(令和6年1月)'!E23</f>
        <v>41.819200485162973</v>
      </c>
      <c r="F42" s="193">
        <f>+'(令和5年12月)'!F23</f>
        <v>0</v>
      </c>
      <c r="G42" s="192">
        <f>+'(令和6年1月)'!G23</f>
        <v>64.650334251862901</v>
      </c>
      <c r="H42" s="193">
        <f>+'(令和5年12月)'!H23</f>
        <v>0</v>
      </c>
      <c r="I42" s="192">
        <f>+'(令和6年1月)'!I23</f>
        <v>49.097185342538502</v>
      </c>
      <c r="J42" s="193">
        <f>+'(令和5年12月)'!J23</f>
        <v>0</v>
      </c>
      <c r="K42" s="192">
        <f>+'(令和6年1月)'!K23</f>
        <v>20.209823557463043</v>
      </c>
      <c r="L42" s="193">
        <f>+'(令和5年12月)'!L23</f>
        <v>0</v>
      </c>
      <c r="M42" s="192">
        <f>+'(令和6年1月)'!M23</f>
        <v>30.826355214721186</v>
      </c>
      <c r="N42" s="193">
        <f>+'(令和5年12月)'!N23</f>
        <v>0</v>
      </c>
      <c r="O42" s="192">
        <f>+'(令和6年1月)'!O23</f>
        <v>73.808318996053032</v>
      </c>
      <c r="P42" s="193">
        <f>+'(令和5年12月)'!P23</f>
        <v>0</v>
      </c>
      <c r="Q42" s="192">
        <f>+'(令和6年1月)'!Q23</f>
        <v>34.566606195299833</v>
      </c>
      <c r="R42" s="193">
        <f>+'(令和5年12月)'!R23</f>
        <v>0</v>
      </c>
      <c r="S42" s="192">
        <f>+'(令和6年1月)'!S23</f>
        <v>95.575188398785571</v>
      </c>
      <c r="T42" s="193">
        <f>+'(令和5年12月)'!T23</f>
        <v>0</v>
      </c>
      <c r="U42" s="192">
        <f>+'(令和6年1月)'!U23</f>
        <v>58.055430374042359</v>
      </c>
      <c r="V42" s="193">
        <f>+'(令和5年12月)'!V23</f>
        <v>0</v>
      </c>
      <c r="W42" s="192">
        <f>+'(令和6年1月)'!W23</f>
        <v>54.528997252711243</v>
      </c>
      <c r="X42" s="193">
        <f>+'(令和5年12月)'!X23</f>
        <v>0</v>
      </c>
      <c r="Y42" s="192">
        <f>+'(令和6年1月)'!Y23</f>
        <v>53.13625414806026</v>
      </c>
      <c r="Z42" s="193">
        <f>+'(令和5年12月)'!Z23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372</v>
      </c>
      <c r="F43" s="93">
        <f t="shared" si="18"/>
        <v>31050</v>
      </c>
      <c r="G43" s="90">
        <f t="shared" si="18"/>
        <v>114.08899999999994</v>
      </c>
      <c r="H43" s="91">
        <f t="shared" si="18"/>
        <v>93191</v>
      </c>
      <c r="I43" s="92">
        <f t="shared" si="18"/>
        <v>194</v>
      </c>
      <c r="J43" s="93">
        <f t="shared" si="18"/>
        <v>-853703.63636363624</v>
      </c>
      <c r="K43" s="90">
        <f t="shared" si="18"/>
        <v>375</v>
      </c>
      <c r="L43" s="91">
        <f t="shared" si="18"/>
        <v>1648492</v>
      </c>
      <c r="M43" s="92">
        <f t="shared" si="18"/>
        <v>2440</v>
      </c>
      <c r="N43" s="93">
        <f t="shared" si="18"/>
        <v>537383</v>
      </c>
      <c r="O43" s="90">
        <f t="shared" si="18"/>
        <v>-39</v>
      </c>
      <c r="P43" s="91">
        <f t="shared" si="18"/>
        <v>-45721</v>
      </c>
      <c r="Q43" s="92">
        <f t="shared" si="18"/>
        <v>4586</v>
      </c>
      <c r="R43" s="93">
        <f t="shared" si="18"/>
        <v>414943.79999999981</v>
      </c>
      <c r="S43" s="90">
        <f t="shared" si="18"/>
        <v>2515</v>
      </c>
      <c r="T43" s="91">
        <f t="shared" si="18"/>
        <v>988552</v>
      </c>
      <c r="U43" s="92">
        <f t="shared" si="18"/>
        <v>1288</v>
      </c>
      <c r="V43" s="93">
        <f t="shared" si="18"/>
        <v>663195.83720930235</v>
      </c>
      <c r="W43" s="90">
        <f t="shared" si="18"/>
        <v>1147.3289999999997</v>
      </c>
      <c r="X43" s="91">
        <f t="shared" si="18"/>
        <v>199935</v>
      </c>
      <c r="Y43" s="90">
        <f t="shared" si="18"/>
        <v>12992.418000000005</v>
      </c>
      <c r="Z43" s="91">
        <f t="shared" si="18"/>
        <v>3677318.000845667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-12</v>
      </c>
      <c r="F44" s="97">
        <f t="shared" si="18"/>
        <v>-2230</v>
      </c>
      <c r="G44" s="94">
        <f t="shared" si="18"/>
        <v>131.56899999999996</v>
      </c>
      <c r="H44" s="95">
        <f t="shared" si="18"/>
        <v>83711.799999999988</v>
      </c>
      <c r="I44" s="96">
        <f t="shared" si="18"/>
        <v>-277</v>
      </c>
      <c r="J44" s="97">
        <f t="shared" si="18"/>
        <v>-1271953.9999999998</v>
      </c>
      <c r="K44" s="94">
        <f t="shared" si="18"/>
        <v>997</v>
      </c>
      <c r="L44" s="95">
        <f t="shared" si="18"/>
        <v>2878360</v>
      </c>
      <c r="M44" s="96">
        <f t="shared" si="18"/>
        <v>-137.38700000000063</v>
      </c>
      <c r="N44" s="97">
        <f t="shared" si="18"/>
        <v>-415615.5</v>
      </c>
      <c r="O44" s="94">
        <f t="shared" si="18"/>
        <v>158</v>
      </c>
      <c r="P44" s="95">
        <f t="shared" si="18"/>
        <v>22072</v>
      </c>
      <c r="Q44" s="96">
        <f t="shared" si="18"/>
        <v>5229</v>
      </c>
      <c r="R44" s="97">
        <f t="shared" si="18"/>
        <v>414521</v>
      </c>
      <c r="S44" s="94">
        <f t="shared" si="18"/>
        <v>5451</v>
      </c>
      <c r="T44" s="95">
        <f t="shared" si="18"/>
        <v>1591016</v>
      </c>
      <c r="U44" s="96">
        <f t="shared" si="18"/>
        <v>710</v>
      </c>
      <c r="V44" s="97">
        <f t="shared" si="18"/>
        <v>520758.51162790693</v>
      </c>
      <c r="W44" s="94">
        <f t="shared" si="18"/>
        <v>-241.64100000000053</v>
      </c>
      <c r="X44" s="95">
        <f t="shared" si="18"/>
        <v>-157984</v>
      </c>
      <c r="Y44" s="94">
        <f t="shared" si="18"/>
        <v>12008.540999999997</v>
      </c>
      <c r="Z44" s="95">
        <f t="shared" si="18"/>
        <v>3662655.8116279058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98</v>
      </c>
      <c r="F45" s="97">
        <f t="shared" si="18"/>
        <v>-1966</v>
      </c>
      <c r="G45" s="94">
        <f t="shared" si="18"/>
        <v>-41.659000000000106</v>
      </c>
      <c r="H45" s="95">
        <f t="shared" si="18"/>
        <v>-3526.8000000000466</v>
      </c>
      <c r="I45" s="96">
        <f t="shared" si="18"/>
        <v>-103</v>
      </c>
      <c r="J45" s="97">
        <f t="shared" si="18"/>
        <v>-260425.45454545459</v>
      </c>
      <c r="K45" s="94">
        <f t="shared" si="18"/>
        <v>-533</v>
      </c>
      <c r="L45" s="95">
        <f t="shared" si="18"/>
        <v>-1090075</v>
      </c>
      <c r="M45" s="96">
        <f t="shared" si="18"/>
        <v>846.90800000000127</v>
      </c>
      <c r="N45" s="97">
        <f t="shared" si="18"/>
        <v>422805</v>
      </c>
      <c r="O45" s="94">
        <f t="shared" si="18"/>
        <v>-44</v>
      </c>
      <c r="P45" s="95">
        <f t="shared" si="18"/>
        <v>-9680</v>
      </c>
      <c r="Q45" s="96">
        <f t="shared" si="18"/>
        <v>-487</v>
      </c>
      <c r="R45" s="97">
        <f t="shared" si="18"/>
        <v>-46904.599999999627</v>
      </c>
      <c r="S45" s="94">
        <f t="shared" si="18"/>
        <v>-3306.5</v>
      </c>
      <c r="T45" s="95">
        <f t="shared" si="18"/>
        <v>-907571</v>
      </c>
      <c r="U45" s="96">
        <f t="shared" si="18"/>
        <v>911</v>
      </c>
      <c r="V45" s="97">
        <f t="shared" si="18"/>
        <v>592286.6976744188</v>
      </c>
      <c r="W45" s="94">
        <f t="shared" si="18"/>
        <v>657.00000000000091</v>
      </c>
      <c r="X45" s="95">
        <f t="shared" si="18"/>
        <v>132440</v>
      </c>
      <c r="Y45" s="94">
        <f t="shared" si="18"/>
        <v>-2002.2509999999893</v>
      </c>
      <c r="Z45" s="95">
        <f t="shared" si="18"/>
        <v>-1172617.1568710357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11.555357185704104</v>
      </c>
      <c r="F46" s="193"/>
      <c r="G46" s="192">
        <f>G23-G42</f>
        <v>9.3884433131369036</v>
      </c>
      <c r="H46" s="193"/>
      <c r="I46" s="192">
        <f>I23-I42</f>
        <v>3.6380444167612822</v>
      </c>
      <c r="J46" s="193"/>
      <c r="K46" s="192">
        <f>K23-K42</f>
        <v>14.557629883429303</v>
      </c>
      <c r="L46" s="193"/>
      <c r="M46" s="192">
        <f>M23-M42</f>
        <v>8.0503620151686057</v>
      </c>
      <c r="N46" s="193"/>
      <c r="O46" s="192">
        <f t="shared" si="18"/>
        <v>0.38587519814116433</v>
      </c>
      <c r="P46" s="193"/>
      <c r="Q46" s="192">
        <f t="shared" si="18"/>
        <v>8.2630272808350043</v>
      </c>
      <c r="R46" s="193"/>
      <c r="S46" s="192">
        <f t="shared" si="18"/>
        <v>16.618630732117481</v>
      </c>
      <c r="T46" s="193"/>
      <c r="U46" s="192">
        <f t="shared" si="18"/>
        <v>12.606624961926016</v>
      </c>
      <c r="V46" s="193"/>
      <c r="W46" s="192">
        <f t="shared" si="18"/>
        <v>6.6726221013982538</v>
      </c>
      <c r="X46" s="193"/>
      <c r="Y46" s="192">
        <f t="shared" si="18"/>
        <v>9.9006293807552836</v>
      </c>
      <c r="Z46" s="193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153.91304347826087</v>
      </c>
      <c r="F47" s="72">
        <f t="shared" si="19"/>
        <v>145.76001414802371</v>
      </c>
      <c r="G47" s="71">
        <f t="shared" si="19"/>
        <v>111.39106159753824</v>
      </c>
      <c r="H47" s="73">
        <f t="shared" si="19"/>
        <v>124.21765772882961</v>
      </c>
      <c r="I47" s="74">
        <f t="shared" si="19"/>
        <v>112.41997439180538</v>
      </c>
      <c r="J47" s="72">
        <f t="shared" si="19"/>
        <v>61.796740068818956</v>
      </c>
      <c r="K47" s="71">
        <f t="shared" si="19"/>
        <v>133.96739130434781</v>
      </c>
      <c r="L47" s="73">
        <f t="shared" si="19"/>
        <v>179.83723489163199</v>
      </c>
      <c r="M47" s="74">
        <f t="shared" si="19"/>
        <v>158.08140918828849</v>
      </c>
      <c r="N47" s="72">
        <f t="shared" si="19"/>
        <v>151.69147275338423</v>
      </c>
      <c r="O47" s="71">
        <f t="shared" si="19"/>
        <v>98.95245769540692</v>
      </c>
      <c r="P47" s="73">
        <f t="shared" si="19"/>
        <v>96.345676131041245</v>
      </c>
      <c r="Q47" s="74">
        <f t="shared" si="19"/>
        <v>121.93838499808649</v>
      </c>
      <c r="R47" s="72">
        <f t="shared" si="19"/>
        <v>108.96631523602301</v>
      </c>
      <c r="S47" s="71">
        <f t="shared" si="19"/>
        <v>107.27214897062225</v>
      </c>
      <c r="T47" s="73">
        <f t="shared" si="19"/>
        <v>117.29802447178619</v>
      </c>
      <c r="U47" s="74">
        <f t="shared" si="19"/>
        <v>146.95588771418156</v>
      </c>
      <c r="V47" s="72">
        <f t="shared" si="19"/>
        <v>169.4789143732105</v>
      </c>
      <c r="W47" s="71">
        <f t="shared" si="19"/>
        <v>132.57461265923126</v>
      </c>
      <c r="X47" s="73">
        <f t="shared" si="19"/>
        <v>131.78889761601155</v>
      </c>
      <c r="Y47" s="71">
        <f t="shared" si="19"/>
        <v>117.54908706823959</v>
      </c>
      <c r="Z47" s="73">
        <f t="shared" si="19"/>
        <v>119.38597155626138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98.770491803278688</v>
      </c>
      <c r="F48" s="66">
        <f t="shared" si="19"/>
        <v>97.837051406401557</v>
      </c>
      <c r="G48" s="63">
        <f t="shared" si="19"/>
        <v>112.82667719559929</v>
      </c>
      <c r="H48" s="64">
        <f t="shared" si="19"/>
        <v>121.04305551365972</v>
      </c>
      <c r="I48" s="65">
        <f t="shared" si="19"/>
        <v>87.031835205992508</v>
      </c>
      <c r="J48" s="66">
        <f t="shared" si="19"/>
        <v>56.339922880571649</v>
      </c>
      <c r="K48" s="63">
        <f t="shared" si="19"/>
        <v>198.22660098522167</v>
      </c>
      <c r="L48" s="64">
        <f t="shared" si="19"/>
        <v>249.52340829174506</v>
      </c>
      <c r="M48" s="65">
        <f t="shared" si="19"/>
        <v>97.683764875505744</v>
      </c>
      <c r="N48" s="66">
        <f t="shared" si="19"/>
        <v>73.524142234266293</v>
      </c>
      <c r="O48" s="63">
        <f t="shared" si="19"/>
        <v>104.42577030812326</v>
      </c>
      <c r="P48" s="64">
        <f t="shared" si="19"/>
        <v>101.85007145641158</v>
      </c>
      <c r="Q48" s="65">
        <f t="shared" si="19"/>
        <v>125.20242914979758</v>
      </c>
      <c r="R48" s="66">
        <f t="shared" si="19"/>
        <v>108.86650369952969</v>
      </c>
      <c r="S48" s="63">
        <f t="shared" si="19"/>
        <v>115.5945586405184</v>
      </c>
      <c r="T48" s="64">
        <f t="shared" si="19"/>
        <v>126.42913135411973</v>
      </c>
      <c r="U48" s="65">
        <f t="shared" si="19"/>
        <v>129.46058091286307</v>
      </c>
      <c r="V48" s="66">
        <f t="shared" si="19"/>
        <v>203.18612020815445</v>
      </c>
      <c r="W48" s="63">
        <f t="shared" si="19"/>
        <v>94.319845176225343</v>
      </c>
      <c r="X48" s="64">
        <f t="shared" si="19"/>
        <v>81.509904321619814</v>
      </c>
      <c r="Y48" s="63">
        <f t="shared" si="19"/>
        <v>115.59128579350543</v>
      </c>
      <c r="Z48" s="64">
        <f t="shared" si="19"/>
        <v>118.17132148913771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105.30042598117375</v>
      </c>
      <c r="F49" s="70">
        <f t="shared" si="19"/>
        <v>99.466024955049406</v>
      </c>
      <c r="G49" s="67">
        <f t="shared" si="19"/>
        <v>97.322368019333922</v>
      </c>
      <c r="H49" s="68">
        <f t="shared" si="19"/>
        <v>99.484425914366284</v>
      </c>
      <c r="I49" s="69">
        <f t="shared" si="19"/>
        <v>97.039379131934467</v>
      </c>
      <c r="J49" s="70">
        <f t="shared" si="19"/>
        <v>92.907571816987769</v>
      </c>
      <c r="K49" s="67">
        <f t="shared" si="19"/>
        <v>89.918668432003017</v>
      </c>
      <c r="L49" s="68">
        <f t="shared" si="19"/>
        <v>71.404898712102295</v>
      </c>
      <c r="M49" s="69">
        <f t="shared" si="19"/>
        <v>105.43952298615109</v>
      </c>
      <c r="N49" s="70">
        <f t="shared" si="19"/>
        <v>114.82745013219788</v>
      </c>
      <c r="O49" s="67">
        <f t="shared" si="19"/>
        <v>99.122981861670326</v>
      </c>
      <c r="P49" s="68">
        <f t="shared" si="19"/>
        <v>99.365285025054192</v>
      </c>
      <c r="Q49" s="69">
        <f t="shared" si="19"/>
        <v>99.192731600662384</v>
      </c>
      <c r="R49" s="70">
        <f t="shared" si="19"/>
        <v>99.574143633039853</v>
      </c>
      <c r="S49" s="67">
        <f t="shared" si="19"/>
        <v>90.86443220781517</v>
      </c>
      <c r="T49" s="68">
        <f t="shared" si="19"/>
        <v>75.940889467970749</v>
      </c>
      <c r="U49" s="69">
        <f t="shared" si="19"/>
        <v>119.78499294168748</v>
      </c>
      <c r="V49" s="70">
        <f t="shared" si="19"/>
        <v>133.73717832686032</v>
      </c>
      <c r="W49" s="67">
        <f t="shared" si="19"/>
        <v>109.71257475522651</v>
      </c>
      <c r="X49" s="68">
        <f t="shared" si="19"/>
        <v>108.47961154108168</v>
      </c>
      <c r="Y49" s="67">
        <f t="shared" si="19"/>
        <v>98.57639752081144</v>
      </c>
      <c r="Z49" s="68">
        <f t="shared" si="19"/>
        <v>96.219401555864138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2D88-1635-44EB-BE2C-24FC9D7CE53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K22" sqref="K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83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558</v>
      </c>
      <c r="F5" s="14">
        <v>48854</v>
      </c>
      <c r="G5" s="15">
        <v>30</v>
      </c>
      <c r="H5" s="16">
        <v>5440</v>
      </c>
      <c r="I5" s="13">
        <v>1070</v>
      </c>
      <c r="J5" s="14">
        <v>892563</v>
      </c>
      <c r="K5" s="17">
        <v>1039</v>
      </c>
      <c r="L5" s="18">
        <v>2022742</v>
      </c>
      <c r="M5" s="13">
        <v>906</v>
      </c>
      <c r="N5" s="75">
        <v>184405</v>
      </c>
      <c r="O5" s="19">
        <v>731</v>
      </c>
      <c r="P5" s="18">
        <v>64742</v>
      </c>
      <c r="Q5" s="13">
        <v>11733</v>
      </c>
      <c r="R5" s="14">
        <v>1773624</v>
      </c>
      <c r="S5" s="19">
        <v>11397</v>
      </c>
      <c r="T5" s="18">
        <v>3244333</v>
      </c>
      <c r="U5" s="13">
        <v>2594</v>
      </c>
      <c r="V5" s="14">
        <v>935892</v>
      </c>
      <c r="W5" s="13">
        <v>355</v>
      </c>
      <c r="X5" s="18">
        <v>77366</v>
      </c>
      <c r="Y5" s="20">
        <f t="shared" ref="Y5:Z19" si="0">+W5+U5+S5+Q5+O5+M5+K5+I5+G5+E5</f>
        <v>30413</v>
      </c>
      <c r="Z5" s="21">
        <f t="shared" si="0"/>
        <v>9249961</v>
      </c>
    </row>
    <row r="6" spans="1:26" ht="18.95" customHeight="1" x14ac:dyDescent="0.15">
      <c r="A6" s="7"/>
      <c r="B6" s="22"/>
      <c r="C6" s="83"/>
      <c r="D6" s="81" t="s">
        <v>22</v>
      </c>
      <c r="E6" s="23">
        <v>792</v>
      </c>
      <c r="F6" s="24">
        <v>65785</v>
      </c>
      <c r="G6" s="25">
        <v>30</v>
      </c>
      <c r="H6" s="26">
        <v>5440</v>
      </c>
      <c r="I6" s="27">
        <v>1193</v>
      </c>
      <c r="J6" s="21">
        <v>1109251</v>
      </c>
      <c r="K6" s="25">
        <v>959</v>
      </c>
      <c r="L6" s="26">
        <v>1888488</v>
      </c>
      <c r="M6" s="27">
        <v>622</v>
      </c>
      <c r="N6" s="76">
        <v>158396</v>
      </c>
      <c r="O6" s="25">
        <v>741</v>
      </c>
      <c r="P6" s="26">
        <v>67926</v>
      </c>
      <c r="Q6" s="27">
        <v>11186</v>
      </c>
      <c r="R6" s="21">
        <v>1714516</v>
      </c>
      <c r="S6" s="25">
        <v>12123.5</v>
      </c>
      <c r="T6" s="26">
        <v>3531494</v>
      </c>
      <c r="U6" s="27">
        <v>2199</v>
      </c>
      <c r="V6" s="21">
        <v>476072</v>
      </c>
      <c r="W6" s="27">
        <v>389</v>
      </c>
      <c r="X6" s="26">
        <v>70735</v>
      </c>
      <c r="Y6" s="20">
        <f t="shared" si="0"/>
        <v>30234.5</v>
      </c>
      <c r="Z6" s="21">
        <f t="shared" si="0"/>
        <v>9088103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1294.9000000000001</v>
      </c>
      <c r="F7" s="36">
        <v>259950</v>
      </c>
      <c r="G7" s="29">
        <v>151</v>
      </c>
      <c r="H7" s="30">
        <v>74178</v>
      </c>
      <c r="I7" s="31">
        <v>2405</v>
      </c>
      <c r="J7" s="32">
        <v>2519782</v>
      </c>
      <c r="K7" s="77">
        <v>5029</v>
      </c>
      <c r="L7" s="30">
        <v>3658163</v>
      </c>
      <c r="M7" s="23">
        <v>1346.3</v>
      </c>
      <c r="N7" s="24">
        <v>223632.25</v>
      </c>
      <c r="O7" s="33">
        <v>2992</v>
      </c>
      <c r="P7" s="34">
        <v>707415</v>
      </c>
      <c r="Q7" s="23">
        <v>32610.400000000001</v>
      </c>
      <c r="R7" s="24">
        <v>5067788</v>
      </c>
      <c r="S7" s="33">
        <v>31457.7</v>
      </c>
      <c r="T7" s="34">
        <v>3038447</v>
      </c>
      <c r="U7" s="23">
        <v>3122.5</v>
      </c>
      <c r="V7" s="24">
        <v>1540856.5</v>
      </c>
      <c r="W7" s="23">
        <v>1288.2</v>
      </c>
      <c r="X7" s="34">
        <v>320042</v>
      </c>
      <c r="Y7" s="31">
        <f t="shared" si="0"/>
        <v>81697</v>
      </c>
      <c r="Z7" s="24">
        <f t="shared" si="0"/>
        <v>17410253.75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132</v>
      </c>
      <c r="F8" s="14">
        <v>19000</v>
      </c>
      <c r="G8" s="15">
        <v>136.566</v>
      </c>
      <c r="H8" s="16">
        <v>82000</v>
      </c>
      <c r="I8" s="13">
        <v>150</v>
      </c>
      <c r="J8" s="14">
        <v>80808.272727272735</v>
      </c>
      <c r="K8" s="17">
        <v>4</v>
      </c>
      <c r="L8" s="18">
        <v>324</v>
      </c>
      <c r="M8" s="13">
        <v>2860</v>
      </c>
      <c r="N8" s="75">
        <v>618915</v>
      </c>
      <c r="O8" s="19">
        <v>1</v>
      </c>
      <c r="P8" s="18">
        <v>0</v>
      </c>
      <c r="Q8" s="13">
        <v>3638</v>
      </c>
      <c r="R8" s="14">
        <v>1339311</v>
      </c>
      <c r="S8" s="19">
        <v>22939</v>
      </c>
      <c r="T8" s="18">
        <v>2413156</v>
      </c>
      <c r="U8" s="13">
        <v>62</v>
      </c>
      <c r="V8" s="14">
        <v>2644.2093023255811</v>
      </c>
      <c r="W8" s="13">
        <v>44</v>
      </c>
      <c r="X8" s="18">
        <v>1400</v>
      </c>
      <c r="Y8" s="13">
        <f t="shared" si="0"/>
        <v>29966.565999999999</v>
      </c>
      <c r="Z8" s="14">
        <f t="shared" si="0"/>
        <v>4557558.4820295982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137</v>
      </c>
      <c r="F9" s="24">
        <v>28412</v>
      </c>
      <c r="G9" s="25">
        <v>156.745</v>
      </c>
      <c r="H9" s="26">
        <v>92254</v>
      </c>
      <c r="I9" s="27">
        <v>569</v>
      </c>
      <c r="J9" s="21">
        <v>104189.09090909091</v>
      </c>
      <c r="K9" s="25">
        <v>3</v>
      </c>
      <c r="L9" s="26">
        <v>0</v>
      </c>
      <c r="M9" s="27">
        <v>4738.4750000000004</v>
      </c>
      <c r="N9" s="76">
        <v>1098100</v>
      </c>
      <c r="O9" s="25">
        <v>1</v>
      </c>
      <c r="P9" s="26">
        <v>0</v>
      </c>
      <c r="Q9" s="27">
        <v>3901</v>
      </c>
      <c r="R9" s="21">
        <v>1401659</v>
      </c>
      <c r="S9" s="25">
        <v>22607</v>
      </c>
      <c r="T9" s="26">
        <v>2437140</v>
      </c>
      <c r="U9" s="27">
        <v>56</v>
      </c>
      <c r="V9" s="21">
        <v>2247.8372093023254</v>
      </c>
      <c r="W9" s="27">
        <v>44</v>
      </c>
      <c r="X9" s="26">
        <v>1400</v>
      </c>
      <c r="Y9" s="20">
        <f t="shared" si="0"/>
        <v>32213.219999999998</v>
      </c>
      <c r="Z9" s="21">
        <f t="shared" si="0"/>
        <v>5165401.9281183938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226</v>
      </c>
      <c r="F10" s="36">
        <v>30070</v>
      </c>
      <c r="G10" s="29">
        <v>155.815</v>
      </c>
      <c r="H10" s="30">
        <v>92227</v>
      </c>
      <c r="I10" s="37">
        <v>582</v>
      </c>
      <c r="J10" s="38">
        <v>88625.636363636382</v>
      </c>
      <c r="K10" s="77">
        <v>59</v>
      </c>
      <c r="L10" s="30">
        <v>911</v>
      </c>
      <c r="M10" s="35">
        <v>6687.0749999999998</v>
      </c>
      <c r="N10" s="36">
        <v>1363043</v>
      </c>
      <c r="O10" s="29">
        <v>0</v>
      </c>
      <c r="P10" s="30">
        <v>0</v>
      </c>
      <c r="Q10" s="35">
        <v>12669</v>
      </c>
      <c r="R10" s="36">
        <v>1750630</v>
      </c>
      <c r="S10" s="29">
        <v>4618</v>
      </c>
      <c r="T10" s="30">
        <v>702137</v>
      </c>
      <c r="U10" s="35">
        <v>720</v>
      </c>
      <c r="V10" s="36">
        <v>59073</v>
      </c>
      <c r="W10" s="35">
        <v>345</v>
      </c>
      <c r="X10" s="30">
        <v>18448</v>
      </c>
      <c r="Y10" s="37">
        <f t="shared" si="0"/>
        <v>26061.89</v>
      </c>
      <c r="Z10" s="36">
        <f t="shared" si="0"/>
        <v>4105164.6363636362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1758</v>
      </c>
      <c r="R11" s="14">
        <v>480514.4</v>
      </c>
      <c r="S11" s="19">
        <v>0</v>
      </c>
      <c r="T11" s="18">
        <v>0</v>
      </c>
      <c r="U11" s="13">
        <v>87</v>
      </c>
      <c r="V11" s="14">
        <v>15992</v>
      </c>
      <c r="W11" s="13">
        <v>0</v>
      </c>
      <c r="X11" s="18">
        <v>0</v>
      </c>
      <c r="Y11" s="13">
        <f>+W11+U11+S11+Q11+O11+M11+K11+I11+G11+E11</f>
        <v>1936</v>
      </c>
      <c r="Z11" s="14">
        <f t="shared" si="0"/>
        <v>587857.69999999995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</v>
      </c>
      <c r="J12" s="21">
        <v>1651.3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1986</v>
      </c>
      <c r="R12" s="21">
        <v>524288.80000000005</v>
      </c>
      <c r="S12" s="25">
        <v>0</v>
      </c>
      <c r="T12" s="26">
        <v>0</v>
      </c>
      <c r="U12" s="27">
        <v>150</v>
      </c>
      <c r="V12" s="21">
        <v>25259</v>
      </c>
      <c r="W12" s="27">
        <v>0</v>
      </c>
      <c r="X12" s="26">
        <v>0</v>
      </c>
      <c r="Y12" s="20">
        <f t="shared" ref="Y12:Y19" si="1">+W12+U12+S12+Q12+O12+M12+K12+I12+G12+E12</f>
        <v>2231</v>
      </c>
      <c r="Z12" s="21">
        <f t="shared" si="0"/>
        <v>641199.10000000009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44</v>
      </c>
      <c r="J13" s="38">
        <v>12610.400000000001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7396.5</v>
      </c>
      <c r="R13" s="36">
        <v>2021180.0999999999</v>
      </c>
      <c r="S13" s="29">
        <v>2</v>
      </c>
      <c r="T13" s="30">
        <v>1835</v>
      </c>
      <c r="U13" s="35">
        <v>722</v>
      </c>
      <c r="V13" s="36">
        <v>146861</v>
      </c>
      <c r="W13" s="35">
        <v>14</v>
      </c>
      <c r="X13" s="30">
        <v>36145</v>
      </c>
      <c r="Y13" s="37">
        <f t="shared" si="1"/>
        <v>8392.5</v>
      </c>
      <c r="Z13" s="36">
        <f t="shared" si="0"/>
        <v>2432631.4999999995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102</v>
      </c>
      <c r="N15" s="76">
        <v>58858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102</v>
      </c>
      <c r="Z15" s="24">
        <f t="shared" si="0"/>
        <v>58858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6070</v>
      </c>
      <c r="N16" s="36">
        <v>793896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6070</v>
      </c>
      <c r="Z16" s="36">
        <f t="shared" si="0"/>
        <v>793896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222366</v>
      </c>
      <c r="I17" s="13">
        <v>341</v>
      </c>
      <c r="J17" s="14">
        <v>1259913</v>
      </c>
      <c r="K17" s="19">
        <v>61</v>
      </c>
      <c r="L17" s="18">
        <v>41750</v>
      </c>
      <c r="M17" s="13">
        <v>420</v>
      </c>
      <c r="N17" s="75">
        <v>221277</v>
      </c>
      <c r="O17" s="19">
        <v>2991</v>
      </c>
      <c r="P17" s="18">
        <v>1186406</v>
      </c>
      <c r="Q17" s="13">
        <v>3775</v>
      </c>
      <c r="R17" s="14">
        <v>1034358</v>
      </c>
      <c r="S17" s="19">
        <v>248</v>
      </c>
      <c r="T17" s="18">
        <v>57337</v>
      </c>
      <c r="U17" s="13">
        <v>0</v>
      </c>
      <c r="V17" s="14">
        <v>0</v>
      </c>
      <c r="W17" s="13">
        <v>3123.1570000000002</v>
      </c>
      <c r="X17" s="18">
        <v>550180</v>
      </c>
      <c r="Y17" s="41">
        <f t="shared" si="1"/>
        <v>11719.156999999999</v>
      </c>
      <c r="Z17" s="42">
        <f t="shared" si="0"/>
        <v>4573587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8903</v>
      </c>
      <c r="G18" s="25">
        <v>764</v>
      </c>
      <c r="H18" s="26">
        <v>225118</v>
      </c>
      <c r="I18" s="27">
        <v>369</v>
      </c>
      <c r="J18" s="21">
        <v>1698220</v>
      </c>
      <c r="K18" s="25">
        <v>53</v>
      </c>
      <c r="L18" s="26">
        <v>36535</v>
      </c>
      <c r="M18" s="27">
        <v>454.00400000000002</v>
      </c>
      <c r="N18" s="21">
        <v>239436.5</v>
      </c>
      <c r="O18" s="25">
        <v>2828</v>
      </c>
      <c r="P18" s="26">
        <v>1125109</v>
      </c>
      <c r="Q18" s="27">
        <v>3675</v>
      </c>
      <c r="R18" s="21">
        <v>1034671</v>
      </c>
      <c r="S18" s="25">
        <v>224</v>
      </c>
      <c r="T18" s="26">
        <v>51299</v>
      </c>
      <c r="U18" s="27">
        <v>5</v>
      </c>
      <c r="V18" s="21">
        <v>1100</v>
      </c>
      <c r="W18" s="27">
        <v>3821.127</v>
      </c>
      <c r="X18" s="26">
        <v>782290</v>
      </c>
      <c r="Y18" s="23">
        <f t="shared" si="1"/>
        <v>12240.131000000001</v>
      </c>
      <c r="Z18" s="24">
        <f t="shared" si="0"/>
        <v>5202681.5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328.00799999999998</v>
      </c>
      <c r="F19" s="24">
        <v>78162</v>
      </c>
      <c r="G19" s="33">
        <v>1054</v>
      </c>
      <c r="H19" s="34">
        <v>322648</v>
      </c>
      <c r="I19" s="23">
        <v>448</v>
      </c>
      <c r="J19" s="24">
        <v>1050862</v>
      </c>
      <c r="K19" s="78">
        <v>199</v>
      </c>
      <c r="L19" s="34">
        <v>153030</v>
      </c>
      <c r="M19" s="23">
        <v>1447.152</v>
      </c>
      <c r="N19" s="24">
        <v>451930.5</v>
      </c>
      <c r="O19" s="33">
        <v>2025</v>
      </c>
      <c r="P19" s="34">
        <v>817679</v>
      </c>
      <c r="Q19" s="23">
        <v>7651</v>
      </c>
      <c r="R19" s="24">
        <v>2174585</v>
      </c>
      <c r="S19" s="33">
        <v>116</v>
      </c>
      <c r="T19" s="34">
        <v>29836</v>
      </c>
      <c r="U19" s="23">
        <v>40</v>
      </c>
      <c r="V19" s="24">
        <v>8800</v>
      </c>
      <c r="W19" s="23">
        <v>5117.2266999999993</v>
      </c>
      <c r="X19" s="34">
        <v>1187229</v>
      </c>
      <c r="Y19" s="35">
        <f t="shared" si="1"/>
        <v>18425.386700000003</v>
      </c>
      <c r="Z19" s="36">
        <f t="shared" si="0"/>
        <v>6274761.5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690</v>
      </c>
      <c r="F20" s="14">
        <f t="shared" ref="F20:X22" si="2">F5+F8+F11+F14+F17</f>
        <v>67854</v>
      </c>
      <c r="G20" s="19">
        <f>G5+G8+G11+G14+G17</f>
        <v>1001.566</v>
      </c>
      <c r="H20" s="18">
        <f t="shared" si="2"/>
        <v>384806</v>
      </c>
      <c r="I20" s="13">
        <f t="shared" si="2"/>
        <v>1562</v>
      </c>
      <c r="J20" s="14">
        <f t="shared" si="2"/>
        <v>2234635.5727272728</v>
      </c>
      <c r="K20" s="19">
        <f t="shared" si="2"/>
        <v>1104</v>
      </c>
      <c r="L20" s="18">
        <f t="shared" si="2"/>
        <v>2064816</v>
      </c>
      <c r="M20" s="13">
        <f t="shared" si="2"/>
        <v>4201</v>
      </c>
      <c r="N20" s="14">
        <f t="shared" si="2"/>
        <v>1039597</v>
      </c>
      <c r="O20" s="19">
        <f t="shared" si="2"/>
        <v>3723</v>
      </c>
      <c r="P20" s="18">
        <f t="shared" si="2"/>
        <v>1251148</v>
      </c>
      <c r="Q20" s="13">
        <f t="shared" si="2"/>
        <v>20904</v>
      </c>
      <c r="R20" s="14">
        <f t="shared" si="2"/>
        <v>4627807.4000000004</v>
      </c>
      <c r="S20" s="19">
        <f t="shared" si="2"/>
        <v>34584</v>
      </c>
      <c r="T20" s="18">
        <f t="shared" si="2"/>
        <v>5714826</v>
      </c>
      <c r="U20" s="13">
        <f t="shared" si="2"/>
        <v>2743</v>
      </c>
      <c r="V20" s="14">
        <f t="shared" si="2"/>
        <v>954528.20930232562</v>
      </c>
      <c r="W20" s="13">
        <f t="shared" si="2"/>
        <v>3522.1570000000002</v>
      </c>
      <c r="X20" s="18">
        <f t="shared" si="2"/>
        <v>628946</v>
      </c>
      <c r="Y20" s="31">
        <f t="shared" ref="Y20:Z22" si="3">+Y17+Y14+Y11+Y8+Y5</f>
        <v>74034.722999999998</v>
      </c>
      <c r="Z20" s="32">
        <f t="shared" si="3"/>
        <v>18968964.182029597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976</v>
      </c>
      <c r="F21" s="21">
        <f t="shared" si="4"/>
        <v>103100</v>
      </c>
      <c r="G21" s="25">
        <f t="shared" si="4"/>
        <v>1025.7449999999999</v>
      </c>
      <c r="H21" s="26">
        <f t="shared" si="4"/>
        <v>397812</v>
      </c>
      <c r="I21" s="27">
        <f t="shared" si="4"/>
        <v>2136</v>
      </c>
      <c r="J21" s="21">
        <f t="shared" si="4"/>
        <v>2913311.3909090906</v>
      </c>
      <c r="K21" s="25">
        <f t="shared" si="4"/>
        <v>1015</v>
      </c>
      <c r="L21" s="26">
        <f t="shared" si="4"/>
        <v>1925023</v>
      </c>
      <c r="M21" s="27">
        <f t="shared" si="4"/>
        <v>5931.4790000000003</v>
      </c>
      <c r="N21" s="21">
        <f t="shared" si="4"/>
        <v>1569790.5</v>
      </c>
      <c r="O21" s="25">
        <f t="shared" si="4"/>
        <v>3570</v>
      </c>
      <c r="P21" s="26">
        <f t="shared" si="4"/>
        <v>1193035</v>
      </c>
      <c r="Q21" s="27">
        <f t="shared" si="4"/>
        <v>20748</v>
      </c>
      <c r="R21" s="21">
        <f t="shared" si="4"/>
        <v>4675134.8</v>
      </c>
      <c r="S21" s="25">
        <f t="shared" si="4"/>
        <v>34954.5</v>
      </c>
      <c r="T21" s="26">
        <f t="shared" si="4"/>
        <v>6019933</v>
      </c>
      <c r="U21" s="27">
        <f t="shared" si="2"/>
        <v>2410</v>
      </c>
      <c r="V21" s="21">
        <f t="shared" si="2"/>
        <v>504678.83720930235</v>
      </c>
      <c r="W21" s="27">
        <f t="shared" si="2"/>
        <v>4254.1270000000004</v>
      </c>
      <c r="X21" s="26">
        <f t="shared" si="2"/>
        <v>854425</v>
      </c>
      <c r="Y21" s="23">
        <f t="shared" si="3"/>
        <v>77020.850999999995</v>
      </c>
      <c r="Z21" s="24">
        <f t="shared" si="3"/>
        <v>20156243.528118394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1848.9080000000001</v>
      </c>
      <c r="F22" s="24">
        <f t="shared" si="2"/>
        <v>368182</v>
      </c>
      <c r="G22" s="33">
        <f t="shared" si="2"/>
        <v>1555.8150000000001</v>
      </c>
      <c r="H22" s="34">
        <f t="shared" si="2"/>
        <v>684053</v>
      </c>
      <c r="I22" s="23">
        <f t="shared" si="2"/>
        <v>3479</v>
      </c>
      <c r="J22" s="24">
        <f t="shared" si="2"/>
        <v>3671880.0363636361</v>
      </c>
      <c r="K22" s="33">
        <f t="shared" si="2"/>
        <v>5287</v>
      </c>
      <c r="L22" s="34">
        <f t="shared" si="2"/>
        <v>3812104</v>
      </c>
      <c r="M22" s="23">
        <f t="shared" si="2"/>
        <v>15569.527</v>
      </c>
      <c r="N22" s="24">
        <f t="shared" si="2"/>
        <v>2851501.75</v>
      </c>
      <c r="O22" s="33">
        <f t="shared" si="2"/>
        <v>5017</v>
      </c>
      <c r="P22" s="34">
        <f t="shared" si="2"/>
        <v>1525094</v>
      </c>
      <c r="Q22" s="23">
        <f t="shared" si="2"/>
        <v>60326.9</v>
      </c>
      <c r="R22" s="24">
        <f t="shared" si="2"/>
        <v>11014183.1</v>
      </c>
      <c r="S22" s="33">
        <f t="shared" si="2"/>
        <v>36193.699999999997</v>
      </c>
      <c r="T22" s="34">
        <f t="shared" si="2"/>
        <v>3772255</v>
      </c>
      <c r="U22" s="23">
        <f t="shared" si="2"/>
        <v>4604.5</v>
      </c>
      <c r="V22" s="24">
        <f t="shared" si="2"/>
        <v>1755590.5</v>
      </c>
      <c r="W22" s="23">
        <f t="shared" si="2"/>
        <v>6764.4266999999991</v>
      </c>
      <c r="X22" s="34">
        <f t="shared" si="2"/>
        <v>1561864</v>
      </c>
      <c r="Y22" s="23">
        <f t="shared" si="3"/>
        <v>140646.77669999999</v>
      </c>
      <c r="Z22" s="24">
        <f t="shared" si="3"/>
        <v>31016707.386363637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41.819200485162973</v>
      </c>
      <c r="F23" s="178"/>
      <c r="G23" s="177">
        <f>(G20+G21)/(G22+G41)*100</f>
        <v>64.650334251862901</v>
      </c>
      <c r="H23" s="178"/>
      <c r="I23" s="177">
        <f>(I20+I21)/(I22+I41)*100</f>
        <v>49.097185342538502</v>
      </c>
      <c r="J23" s="178"/>
      <c r="K23" s="177">
        <f>(K20+K21)/(K22+K41)*100</f>
        <v>20.209823557463043</v>
      </c>
      <c r="L23" s="178"/>
      <c r="M23" s="177">
        <f>(M20+M21)/(M22+M41)*100</f>
        <v>30.826355214721186</v>
      </c>
      <c r="N23" s="178"/>
      <c r="O23" s="177">
        <f>(O20+O21)/(O22+O41)*100</f>
        <v>73.808318996053032</v>
      </c>
      <c r="P23" s="178"/>
      <c r="Q23" s="177">
        <f>(Q20+Q21)/(Q22+Q41)*100</f>
        <v>34.566606195299833</v>
      </c>
      <c r="R23" s="178"/>
      <c r="S23" s="177">
        <f>(S20+S21)/(S22+S41)*100</f>
        <v>95.575188398785571</v>
      </c>
      <c r="T23" s="178"/>
      <c r="U23" s="177">
        <f>(U20+U21)/(U22+U41)*100</f>
        <v>58.055430374042359</v>
      </c>
      <c r="V23" s="178"/>
      <c r="W23" s="177">
        <f>(W20+W21)/(W22+W41)*100</f>
        <v>54.528997252711243</v>
      </c>
      <c r="X23" s="178"/>
      <c r="Y23" s="177">
        <f>(Y20+Y21)/(Y22+Y41)*100</f>
        <v>53.13625414806026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199134.84067352186</v>
      </c>
      <c r="F24" s="180"/>
      <c r="G24" s="181">
        <f>H22/G22*1000</f>
        <v>439675.02562965389</v>
      </c>
      <c r="H24" s="182"/>
      <c r="I24" s="183">
        <f>J22/I22*1000</f>
        <v>1055441.2291933417</v>
      </c>
      <c r="J24" s="184"/>
      <c r="K24" s="181">
        <f>L22/K22*1000</f>
        <v>721033.47834310564</v>
      </c>
      <c r="L24" s="182"/>
      <c r="M24" s="183">
        <f>N22/M22*1000</f>
        <v>183146.33129188832</v>
      </c>
      <c r="N24" s="184"/>
      <c r="O24" s="181">
        <f>P22/O22*1000</f>
        <v>303985.25014949171</v>
      </c>
      <c r="P24" s="182"/>
      <c r="Q24" s="183">
        <f>R22/Q22*1000</f>
        <v>182574.98893528423</v>
      </c>
      <c r="R24" s="184"/>
      <c r="S24" s="181">
        <f>T22/S22*1000</f>
        <v>104224.07767097591</v>
      </c>
      <c r="T24" s="182"/>
      <c r="U24" s="183">
        <f>V22/U22*1000</f>
        <v>381277.12020849169</v>
      </c>
      <c r="V24" s="184"/>
      <c r="W24" s="181">
        <f>X22/W22*1000</f>
        <v>230893.77256464324</v>
      </c>
      <c r="X24" s="182"/>
      <c r="Y24" s="183">
        <f>Z22/Y22*1000</f>
        <v>220529.10215299402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1.3145754516249786</v>
      </c>
      <c r="F25" s="49"/>
      <c r="G25" s="50">
        <f>G22/Y22*100</f>
        <v>1.1061860331990105</v>
      </c>
      <c r="H25" s="51"/>
      <c r="I25" s="48">
        <f>I22/Y22*100</f>
        <v>2.473572506692221</v>
      </c>
      <c r="J25" s="49"/>
      <c r="K25" s="50">
        <f>K22/Y22*100</f>
        <v>3.7590623290835792</v>
      </c>
      <c r="L25" s="51"/>
      <c r="M25" s="48">
        <f>M22/Y22*100</f>
        <v>11.069949390457664</v>
      </c>
      <c r="N25" s="49"/>
      <c r="O25" s="50">
        <f>O22/Y22*100</f>
        <v>3.5670920569344267</v>
      </c>
      <c r="P25" s="51"/>
      <c r="Q25" s="48">
        <f>Q22/Y22*100</f>
        <v>42.892486707091386</v>
      </c>
      <c r="R25" s="49"/>
      <c r="S25" s="50">
        <f>S22/Y22*100</f>
        <v>25.733757181795408</v>
      </c>
      <c r="T25" s="51"/>
      <c r="U25" s="48">
        <f>U22/Y22*100</f>
        <v>3.2738041411510004</v>
      </c>
      <c r="V25" s="49"/>
      <c r="W25" s="50">
        <f>W22/Y22*100</f>
        <v>4.8095142019703312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31">
        <f>+'(令和5年1月)'!E20</f>
        <v>1022.1</v>
      </c>
      <c r="F27" s="128">
        <f>+'(令和5年1月)'!F20</f>
        <v>68014</v>
      </c>
      <c r="G27" s="129">
        <f>+'(令和5年1月)'!G20</f>
        <v>1180.9010000000001</v>
      </c>
      <c r="H27" s="130">
        <f>+'(令和5年1月)'!H20</f>
        <v>444565</v>
      </c>
      <c r="I27" s="131">
        <f>+'(令和5年1月)'!I20</f>
        <v>2275</v>
      </c>
      <c r="J27" s="128">
        <f>+'(令和5年1月)'!J20</f>
        <v>4379083</v>
      </c>
      <c r="K27" s="129">
        <f>+'(令和5年1月)'!K20</f>
        <v>1278.2</v>
      </c>
      <c r="L27" s="130">
        <f>+'(令和5年1月)'!L20</f>
        <v>2400022</v>
      </c>
      <c r="M27" s="131">
        <f>+'(令和5年1月)'!M20</f>
        <v>5337.5279999999993</v>
      </c>
      <c r="N27" s="128">
        <f>+'(令和5年1月)'!N20</f>
        <v>1288122.5</v>
      </c>
      <c r="O27" s="129">
        <f>+'(令和5年1月)'!O20</f>
        <v>3457</v>
      </c>
      <c r="P27" s="130">
        <f>+'(令和5年1月)'!P20</f>
        <v>1129924</v>
      </c>
      <c r="Q27" s="131">
        <f>+'(令和5年1月)'!Q20</f>
        <v>23704.6</v>
      </c>
      <c r="R27" s="128">
        <f>+'(令和5年1月)'!R20</f>
        <v>4634460.5</v>
      </c>
      <c r="S27" s="129">
        <f>+'(令和5年1月)'!S20</f>
        <v>33447</v>
      </c>
      <c r="T27" s="130">
        <f>+'(令和5年1月)'!T20</f>
        <v>5573886</v>
      </c>
      <c r="U27" s="131">
        <f>+'(令和5年1月)'!U20</f>
        <v>4554.3999999999996</v>
      </c>
      <c r="V27" s="128">
        <f>+'(令和5年1月)'!V20</f>
        <v>1386118.5</v>
      </c>
      <c r="W27" s="131">
        <f>+'(令和5年1月)'!W20</f>
        <v>5264.1629999999996</v>
      </c>
      <c r="X27" s="130">
        <f>+'(令和5年1月)'!X20</f>
        <v>1085782</v>
      </c>
      <c r="Y27" s="131">
        <f>+'(令和5年1月)'!Y20</f>
        <v>81520.891999999993</v>
      </c>
      <c r="Z27" s="128">
        <f>+'(令和5年1月)'!Z20</f>
        <v>22389977.5</v>
      </c>
    </row>
    <row r="28" spans="1:28" ht="18.95" customHeight="1" x14ac:dyDescent="0.15">
      <c r="A28" s="22"/>
      <c r="B28" s="190"/>
      <c r="C28" s="7"/>
      <c r="D28" s="55" t="s">
        <v>22</v>
      </c>
      <c r="E28" s="154">
        <f>+'(令和5年1月)'!E21</f>
        <v>949.3</v>
      </c>
      <c r="F28" s="135">
        <f>+'(令和5年1月)'!F21</f>
        <v>122961</v>
      </c>
      <c r="G28" s="136">
        <f>+'(令和5年1月)'!G21</f>
        <v>1197.0409999999999</v>
      </c>
      <c r="H28" s="137">
        <f>+'(令和5年1月)'!H21</f>
        <v>444258</v>
      </c>
      <c r="I28" s="134">
        <f>+'(令和5年1月)'!I21</f>
        <v>2018</v>
      </c>
      <c r="J28" s="135">
        <f>+'(令和5年1月)'!J21</f>
        <v>4347331</v>
      </c>
      <c r="K28" s="136">
        <f>+'(令和5年1月)'!K21</f>
        <v>1454.6</v>
      </c>
      <c r="L28" s="137">
        <f>+'(令和5年1月)'!L21</f>
        <v>2736199</v>
      </c>
      <c r="M28" s="134">
        <f>+'(令和5年1月)'!M21</f>
        <v>7255.2120000000004</v>
      </c>
      <c r="N28" s="135">
        <f>+'(令和5年1月)'!N21</f>
        <v>1726281.75</v>
      </c>
      <c r="O28" s="136">
        <f>+'(令和5年1月)'!O21</f>
        <v>3608</v>
      </c>
      <c r="P28" s="137">
        <f>+'(令和5年1月)'!P21</f>
        <v>1214125</v>
      </c>
      <c r="Q28" s="134">
        <f>+'(令和5年1月)'!Q21</f>
        <v>24401.7</v>
      </c>
      <c r="R28" s="135">
        <f>+'(令和5年1月)'!R21</f>
        <v>4591582</v>
      </c>
      <c r="S28" s="136">
        <f>+'(令和5年1月)'!S21</f>
        <v>33937</v>
      </c>
      <c r="T28" s="137">
        <f>+'(令和5年1月)'!T21</f>
        <v>5758774</v>
      </c>
      <c r="U28" s="134">
        <f>+'(令和5年1月)'!U21</f>
        <v>3105.3</v>
      </c>
      <c r="V28" s="135">
        <f>+'(令和5年1月)'!V21</f>
        <v>646752</v>
      </c>
      <c r="W28" s="134">
        <f>+'(令和5年1月)'!W21</f>
        <v>5597.8130000000001</v>
      </c>
      <c r="X28" s="137">
        <f>+'(令和5年1月)'!X21</f>
        <v>1158934</v>
      </c>
      <c r="Y28" s="138">
        <f>+'(令和5年1月)'!Y21</f>
        <v>83523.965999999986</v>
      </c>
      <c r="Z28" s="139">
        <f>+'(令和5年1月)'!Z21</f>
        <v>22747197.75</v>
      </c>
    </row>
    <row r="29" spans="1:28" ht="18.95" customHeight="1" thickBot="1" x14ac:dyDescent="0.2">
      <c r="A29" s="22"/>
      <c r="B29" s="190"/>
      <c r="C29" s="7"/>
      <c r="D29" s="55" t="s">
        <v>24</v>
      </c>
      <c r="E29" s="138">
        <f>+'(令和5年1月)'!E22</f>
        <v>1948.9</v>
      </c>
      <c r="F29" s="139">
        <f>+'(令和5年1月)'!F22</f>
        <v>360018</v>
      </c>
      <c r="G29" s="140">
        <f>+'(令和5年1月)'!G22</f>
        <v>1579.1120000000001</v>
      </c>
      <c r="H29" s="141">
        <f>+'(令和5年1月)'!H22</f>
        <v>691868</v>
      </c>
      <c r="I29" s="138">
        <f>+'(令和5年1月)'!I22</f>
        <v>4903</v>
      </c>
      <c r="J29" s="139">
        <f>+'(令和5年1月)'!J22</f>
        <v>4770637.4000000004</v>
      </c>
      <c r="K29" s="140">
        <f>+'(令和5年1月)'!K22</f>
        <v>6962.2999999999993</v>
      </c>
      <c r="L29" s="141">
        <f>+'(令和5年1月)'!L22</f>
        <v>3163919</v>
      </c>
      <c r="M29" s="138">
        <f>+'(令和5年1月)'!M22</f>
        <v>16745.308000000001</v>
      </c>
      <c r="N29" s="139">
        <f>+'(令和5年1月)'!N22</f>
        <v>3406175.25</v>
      </c>
      <c r="O29" s="140">
        <f>+'(令和5年1月)'!O22</f>
        <v>5338</v>
      </c>
      <c r="P29" s="141">
        <f>+'(令和5年1月)'!P22</f>
        <v>1457015</v>
      </c>
      <c r="Q29" s="138">
        <f>+'(令和5年1月)'!Q22</f>
        <v>61926.5</v>
      </c>
      <c r="R29" s="139">
        <f>+'(令和5年1月)'!R22</f>
        <v>11082615.300000001</v>
      </c>
      <c r="S29" s="140">
        <f>+'(令和5年1月)'!S22</f>
        <v>28675</v>
      </c>
      <c r="T29" s="141">
        <f>+'(令和5年1月)'!T22</f>
        <v>2352509</v>
      </c>
      <c r="U29" s="138">
        <f>+'(令和5年1月)'!U22</f>
        <v>5603.2</v>
      </c>
      <c r="V29" s="139">
        <f>+'(令和5年1月)'!V22</f>
        <v>1797672.5</v>
      </c>
      <c r="W29" s="138">
        <f>+'(令和5年1月)'!W22</f>
        <v>7223.7910000000002</v>
      </c>
      <c r="X29" s="141">
        <f>+'(令和5年1月)'!X22</f>
        <v>1932318.5</v>
      </c>
      <c r="Y29" s="138">
        <f>+'(令和5年1月)'!Y22</f>
        <v>140905.111</v>
      </c>
      <c r="Z29" s="139">
        <f>+'(令和5年1月)'!Z22</f>
        <v>31014747.949999999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185">
        <f>+'(令和5年1月)'!E23</f>
        <v>51.53986928104576</v>
      </c>
      <c r="F30" s="186">
        <f>+'(令和5年1月)'!F23</f>
        <v>0</v>
      </c>
      <c r="G30" s="185">
        <f>+'(令和5年1月)'!G23</f>
        <v>74.910816780936273</v>
      </c>
      <c r="H30" s="186">
        <f>+'(令和5年1月)'!H23</f>
        <v>0</v>
      </c>
      <c r="I30" s="185">
        <f>+'(令和5年1月)'!I23</f>
        <v>44.957587181903861</v>
      </c>
      <c r="J30" s="186">
        <f>+'(令和5年1月)'!J23</f>
        <v>0</v>
      </c>
      <c r="K30" s="185">
        <f>+'(令和5年1月)'!K23</f>
        <v>19.380185802425363</v>
      </c>
      <c r="L30" s="186">
        <f>+'(令和5年1月)'!L23</f>
        <v>0</v>
      </c>
      <c r="M30" s="185">
        <f>+'(令和5年1月)'!M23</f>
        <v>35.564373324898398</v>
      </c>
      <c r="N30" s="186">
        <f>+'(令和5年1月)'!N23</f>
        <v>0</v>
      </c>
      <c r="O30" s="185">
        <f>+'(令和5年1月)'!O23</f>
        <v>65.253532834580213</v>
      </c>
      <c r="P30" s="186">
        <f>+'(令和5年1月)'!P23</f>
        <v>0</v>
      </c>
      <c r="Q30" s="185">
        <f>+'(令和5年1月)'!Q23</f>
        <v>38.624055701280049</v>
      </c>
      <c r="R30" s="186">
        <f>+'(令和5年1月)'!R23</f>
        <v>0</v>
      </c>
      <c r="S30" s="185">
        <f>+'(令和5年1月)'!S23</f>
        <v>116.50069156293223</v>
      </c>
      <c r="T30" s="186">
        <f>+'(令和5年1月)'!T23</f>
        <v>0</v>
      </c>
      <c r="U30" s="185">
        <f>+'(令和5年1月)'!U23</f>
        <v>78.502249597737091</v>
      </c>
      <c r="V30" s="186">
        <f>+'(令和5年1月)'!V23</f>
        <v>0</v>
      </c>
      <c r="W30" s="185">
        <f>+'(令和5年1月)'!W23</f>
        <v>73.484916548228171</v>
      </c>
      <c r="X30" s="186">
        <f>+'(令和5年1月)'!X23</f>
        <v>0</v>
      </c>
      <c r="Y30" s="185">
        <f>+'(令和5年1月)'!Y23</f>
        <v>58.152616641328883</v>
      </c>
      <c r="Z30" s="186">
        <f>+'(令和5年1月)'!Z23</f>
        <v>0</v>
      </c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-332.1</v>
      </c>
      <c r="F31" s="91">
        <f t="shared" ref="F31:Z33" si="5">F20-F27</f>
        <v>-160</v>
      </c>
      <c r="G31" s="92">
        <f t="shared" si="5"/>
        <v>-179.33500000000004</v>
      </c>
      <c r="H31" s="93">
        <f t="shared" si="5"/>
        <v>-59759</v>
      </c>
      <c r="I31" s="90">
        <f t="shared" si="5"/>
        <v>-713</v>
      </c>
      <c r="J31" s="91">
        <f t="shared" si="5"/>
        <v>-2144447.4272727272</v>
      </c>
      <c r="K31" s="92">
        <f t="shared" si="5"/>
        <v>-174.20000000000005</v>
      </c>
      <c r="L31" s="93">
        <f t="shared" si="5"/>
        <v>-335206</v>
      </c>
      <c r="M31" s="90">
        <f t="shared" si="5"/>
        <v>-1136.5279999999993</v>
      </c>
      <c r="N31" s="91">
        <f t="shared" si="5"/>
        <v>-248525.5</v>
      </c>
      <c r="O31" s="92">
        <f t="shared" si="5"/>
        <v>266</v>
      </c>
      <c r="P31" s="93">
        <f t="shared" si="5"/>
        <v>121224</v>
      </c>
      <c r="Q31" s="90">
        <f t="shared" si="5"/>
        <v>-2800.5999999999985</v>
      </c>
      <c r="R31" s="91">
        <f t="shared" si="5"/>
        <v>-6653.0999999996275</v>
      </c>
      <c r="S31" s="92">
        <f t="shared" si="5"/>
        <v>1137</v>
      </c>
      <c r="T31" s="93">
        <f t="shared" si="5"/>
        <v>140940</v>
      </c>
      <c r="U31" s="90">
        <f t="shared" si="5"/>
        <v>-1811.3999999999996</v>
      </c>
      <c r="V31" s="91">
        <f t="shared" si="5"/>
        <v>-431590.29069767438</v>
      </c>
      <c r="W31" s="92">
        <f t="shared" si="5"/>
        <v>-1742.0059999999994</v>
      </c>
      <c r="X31" s="93">
        <f t="shared" si="5"/>
        <v>-456836</v>
      </c>
      <c r="Y31" s="90">
        <f t="shared" si="5"/>
        <v>-7486.1689999999944</v>
      </c>
      <c r="Z31" s="91">
        <f t="shared" si="5"/>
        <v>-3421013.3179704025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26.700000000000045</v>
      </c>
      <c r="F32" s="95">
        <f t="shared" si="6"/>
        <v>-19861</v>
      </c>
      <c r="G32" s="96">
        <f t="shared" si="6"/>
        <v>-171.29600000000005</v>
      </c>
      <c r="H32" s="97">
        <f t="shared" si="6"/>
        <v>-46446</v>
      </c>
      <c r="I32" s="94">
        <f t="shared" si="6"/>
        <v>118</v>
      </c>
      <c r="J32" s="95">
        <f t="shared" si="6"/>
        <v>-1434019.6090909094</v>
      </c>
      <c r="K32" s="96">
        <f t="shared" si="6"/>
        <v>-439.59999999999991</v>
      </c>
      <c r="L32" s="97">
        <f t="shared" si="6"/>
        <v>-811176</v>
      </c>
      <c r="M32" s="94">
        <f t="shared" si="6"/>
        <v>-1323.7330000000002</v>
      </c>
      <c r="N32" s="95">
        <f t="shared" si="6"/>
        <v>-156491.25</v>
      </c>
      <c r="O32" s="96">
        <f t="shared" si="6"/>
        <v>-38</v>
      </c>
      <c r="P32" s="97">
        <f t="shared" si="6"/>
        <v>-21090</v>
      </c>
      <c r="Q32" s="94">
        <f t="shared" si="6"/>
        <v>-3653.7000000000007</v>
      </c>
      <c r="R32" s="95">
        <f t="shared" si="6"/>
        <v>83552.799999999814</v>
      </c>
      <c r="S32" s="96">
        <f t="shared" si="6"/>
        <v>1017.5</v>
      </c>
      <c r="T32" s="97">
        <f t="shared" si="6"/>
        <v>261159</v>
      </c>
      <c r="U32" s="94">
        <f t="shared" si="5"/>
        <v>-695.30000000000018</v>
      </c>
      <c r="V32" s="95">
        <f t="shared" si="5"/>
        <v>-142073.16279069765</v>
      </c>
      <c r="W32" s="96">
        <f t="shared" si="5"/>
        <v>-1343.6859999999997</v>
      </c>
      <c r="X32" s="97">
        <f t="shared" si="5"/>
        <v>-304509</v>
      </c>
      <c r="Y32" s="94">
        <f t="shared" si="5"/>
        <v>-6503.1149999999907</v>
      </c>
      <c r="Z32" s="95">
        <f t="shared" si="5"/>
        <v>-2590954.2218816057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-99.991999999999962</v>
      </c>
      <c r="F33" s="95">
        <f t="shared" si="5"/>
        <v>8164</v>
      </c>
      <c r="G33" s="96">
        <f t="shared" si="5"/>
        <v>-23.297000000000025</v>
      </c>
      <c r="H33" s="97">
        <f t="shared" si="5"/>
        <v>-7815</v>
      </c>
      <c r="I33" s="94">
        <f t="shared" si="5"/>
        <v>-1424</v>
      </c>
      <c r="J33" s="95">
        <f t="shared" si="5"/>
        <v>-1098757.3636363642</v>
      </c>
      <c r="K33" s="96">
        <f t="shared" si="5"/>
        <v>-1675.2999999999993</v>
      </c>
      <c r="L33" s="97">
        <f t="shared" si="5"/>
        <v>648185</v>
      </c>
      <c r="M33" s="94">
        <f t="shared" si="5"/>
        <v>-1175.7810000000009</v>
      </c>
      <c r="N33" s="95">
        <f t="shared" si="5"/>
        <v>-554673.5</v>
      </c>
      <c r="O33" s="96">
        <f t="shared" si="5"/>
        <v>-321</v>
      </c>
      <c r="P33" s="97">
        <f t="shared" si="5"/>
        <v>68079</v>
      </c>
      <c r="Q33" s="94">
        <f t="shared" si="5"/>
        <v>-1599.5999999999985</v>
      </c>
      <c r="R33" s="95">
        <f t="shared" si="5"/>
        <v>-68432.200000001118</v>
      </c>
      <c r="S33" s="96">
        <f t="shared" si="5"/>
        <v>7518.6999999999971</v>
      </c>
      <c r="T33" s="97">
        <f t="shared" si="5"/>
        <v>1419746</v>
      </c>
      <c r="U33" s="94">
        <f t="shared" si="5"/>
        <v>-998.69999999999982</v>
      </c>
      <c r="V33" s="95">
        <f t="shared" si="5"/>
        <v>-42082</v>
      </c>
      <c r="W33" s="96">
        <f t="shared" si="5"/>
        <v>-459.36430000000109</v>
      </c>
      <c r="X33" s="97">
        <f t="shared" si="5"/>
        <v>-370454.5</v>
      </c>
      <c r="Y33" s="94">
        <f t="shared" si="5"/>
        <v>-258.33430000001681</v>
      </c>
      <c r="Z33" s="95">
        <f t="shared" si="5"/>
        <v>1959.4363636374474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-9.7206687958827871</v>
      </c>
      <c r="F34" s="188"/>
      <c r="G34" s="187">
        <f t="shared" ref="G34" si="7">+G23-G30</f>
        <v>-10.260482529073371</v>
      </c>
      <c r="H34" s="188"/>
      <c r="I34" s="187">
        <f t="shared" ref="I34" si="8">+I23-I30</f>
        <v>4.139598160634641</v>
      </c>
      <c r="J34" s="188"/>
      <c r="K34" s="187">
        <f t="shared" ref="K34" si="9">+K23-K30</f>
        <v>0.82963775503768034</v>
      </c>
      <c r="L34" s="188"/>
      <c r="M34" s="187">
        <f t="shared" ref="M34" si="10">+M23-M30</f>
        <v>-4.7380181101772116</v>
      </c>
      <c r="N34" s="188"/>
      <c r="O34" s="187">
        <f t="shared" ref="O34" si="11">+O23-O30</f>
        <v>8.5547861614728191</v>
      </c>
      <c r="P34" s="188"/>
      <c r="Q34" s="187">
        <f t="shared" ref="Q34" si="12">+Q23-Q30</f>
        <v>-4.057449505980216</v>
      </c>
      <c r="R34" s="188"/>
      <c r="S34" s="187">
        <f t="shared" ref="S34" si="13">+S23-S30</f>
        <v>-20.925503164146662</v>
      </c>
      <c r="T34" s="188"/>
      <c r="U34" s="187">
        <f t="shared" ref="U34" si="14">+U23-U30</f>
        <v>-20.446819223694732</v>
      </c>
      <c r="V34" s="188"/>
      <c r="W34" s="187">
        <f t="shared" ref="W34" si="15">+W23-W30</f>
        <v>-18.955919295516928</v>
      </c>
      <c r="X34" s="188"/>
      <c r="Y34" s="187">
        <f t="shared" ref="Y34" si="16">+Y23-Y30</f>
        <v>-5.0163624932686233</v>
      </c>
      <c r="Z34" s="188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67.50807161725858</v>
      </c>
      <c r="F35" s="60">
        <f t="shared" si="17"/>
        <v>99.76475431528803</v>
      </c>
      <c r="G35" s="61">
        <f t="shared" si="17"/>
        <v>84.813714274100874</v>
      </c>
      <c r="H35" s="62">
        <f t="shared" si="17"/>
        <v>86.557871177443118</v>
      </c>
      <c r="I35" s="59">
        <f t="shared" si="17"/>
        <v>68.659340659340657</v>
      </c>
      <c r="J35" s="60">
        <f t="shared" si="17"/>
        <v>51.029760630873469</v>
      </c>
      <c r="K35" s="61">
        <f t="shared" si="17"/>
        <v>86.371459865435767</v>
      </c>
      <c r="L35" s="62">
        <f t="shared" si="17"/>
        <v>86.033211362229181</v>
      </c>
      <c r="M35" s="59">
        <f t="shared" si="17"/>
        <v>78.70684706478356</v>
      </c>
      <c r="N35" s="60">
        <f t="shared" si="17"/>
        <v>80.706376916791683</v>
      </c>
      <c r="O35" s="61">
        <f t="shared" si="17"/>
        <v>107.69453283193519</v>
      </c>
      <c r="P35" s="62">
        <f t="shared" si="17"/>
        <v>110.72850917406834</v>
      </c>
      <c r="Q35" s="59">
        <f t="shared" si="17"/>
        <v>88.18541548897683</v>
      </c>
      <c r="R35" s="60">
        <f t="shared" si="17"/>
        <v>99.856442837305451</v>
      </c>
      <c r="S35" s="61">
        <f t="shared" si="17"/>
        <v>103.39940801865639</v>
      </c>
      <c r="T35" s="62">
        <f t="shared" si="17"/>
        <v>102.52857701072466</v>
      </c>
      <c r="U35" s="59">
        <f t="shared" si="17"/>
        <v>60.227472334445821</v>
      </c>
      <c r="V35" s="60">
        <f t="shared" si="17"/>
        <v>68.863391499523715</v>
      </c>
      <c r="W35" s="61">
        <f t="shared" si="17"/>
        <v>66.908205539988046</v>
      </c>
      <c r="X35" s="62">
        <f t="shared" si="17"/>
        <v>57.925624112390885</v>
      </c>
      <c r="Y35" s="59">
        <f t="shared" si="17"/>
        <v>90.816870600483625</v>
      </c>
      <c r="Z35" s="60">
        <f t="shared" si="17"/>
        <v>84.720782689619028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102.81259875697883</v>
      </c>
      <c r="F36" s="64">
        <f t="shared" si="17"/>
        <v>83.847724075113248</v>
      </c>
      <c r="G36" s="65">
        <f t="shared" si="17"/>
        <v>85.69004737515256</v>
      </c>
      <c r="H36" s="66">
        <f t="shared" si="17"/>
        <v>89.545264238347983</v>
      </c>
      <c r="I36" s="63">
        <f t="shared" si="17"/>
        <v>105.84737363726462</v>
      </c>
      <c r="J36" s="64">
        <f t="shared" si="17"/>
        <v>67.01379285150108</v>
      </c>
      <c r="K36" s="65">
        <f t="shared" si="17"/>
        <v>69.778633301251205</v>
      </c>
      <c r="L36" s="66">
        <f t="shared" si="17"/>
        <v>70.353910662199652</v>
      </c>
      <c r="M36" s="63">
        <f t="shared" si="17"/>
        <v>81.754730254608688</v>
      </c>
      <c r="N36" s="64">
        <f t="shared" si="17"/>
        <v>90.934779331357703</v>
      </c>
      <c r="O36" s="65">
        <f t="shared" si="17"/>
        <v>98.946784922394684</v>
      </c>
      <c r="P36" s="66">
        <f t="shared" si="17"/>
        <v>98.262946566457316</v>
      </c>
      <c r="Q36" s="63">
        <f t="shared" si="17"/>
        <v>85.026862882504091</v>
      </c>
      <c r="R36" s="64">
        <f t="shared" si="17"/>
        <v>101.8196952597166</v>
      </c>
      <c r="S36" s="65">
        <f t="shared" si="17"/>
        <v>102.99820255178713</v>
      </c>
      <c r="T36" s="66">
        <f t="shared" si="17"/>
        <v>104.53497567364165</v>
      </c>
      <c r="U36" s="63">
        <f t="shared" si="17"/>
        <v>77.609248703828939</v>
      </c>
      <c r="V36" s="64">
        <f t="shared" si="17"/>
        <v>78.032822041416551</v>
      </c>
      <c r="W36" s="65">
        <f t="shared" si="17"/>
        <v>75.996232814493808</v>
      </c>
      <c r="X36" s="66">
        <f t="shared" si="17"/>
        <v>73.725078391004146</v>
      </c>
      <c r="Y36" s="63">
        <f t="shared" si="17"/>
        <v>92.214073024262291</v>
      </c>
      <c r="Z36" s="64">
        <f t="shared" si="17"/>
        <v>88.609787234642539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94.869310893324439</v>
      </c>
      <c r="F37" s="68">
        <f t="shared" si="17"/>
        <v>102.26766439455805</v>
      </c>
      <c r="G37" s="69">
        <f t="shared" si="17"/>
        <v>98.524677160328082</v>
      </c>
      <c r="H37" s="70">
        <f t="shared" si="17"/>
        <v>98.870449276451581</v>
      </c>
      <c r="I37" s="67">
        <f t="shared" si="17"/>
        <v>70.956557209871505</v>
      </c>
      <c r="J37" s="68">
        <f t="shared" si="17"/>
        <v>76.968332079978154</v>
      </c>
      <c r="K37" s="69">
        <f t="shared" si="17"/>
        <v>75.937549373052022</v>
      </c>
      <c r="L37" s="70">
        <f t="shared" si="17"/>
        <v>120.486776052105</v>
      </c>
      <c r="M37" s="67">
        <f t="shared" si="17"/>
        <v>92.978445066522511</v>
      </c>
      <c r="N37" s="68">
        <f t="shared" si="17"/>
        <v>83.715649980135339</v>
      </c>
      <c r="O37" s="69">
        <f t="shared" si="17"/>
        <v>93.986511802173098</v>
      </c>
      <c r="P37" s="70">
        <f t="shared" si="17"/>
        <v>104.67249822410889</v>
      </c>
      <c r="Q37" s="67">
        <f t="shared" si="17"/>
        <v>97.416937821449622</v>
      </c>
      <c r="R37" s="68">
        <f t="shared" si="17"/>
        <v>99.382526613551221</v>
      </c>
      <c r="S37" s="69">
        <f t="shared" si="17"/>
        <v>126.22040104620748</v>
      </c>
      <c r="T37" s="70">
        <f t="shared" si="17"/>
        <v>160.35028983948627</v>
      </c>
      <c r="U37" s="67">
        <f t="shared" si="17"/>
        <v>82.17625642490006</v>
      </c>
      <c r="V37" s="68">
        <f t="shared" si="17"/>
        <v>97.659084176900961</v>
      </c>
      <c r="W37" s="69">
        <f t="shared" si="17"/>
        <v>93.640952513714737</v>
      </c>
      <c r="X37" s="70">
        <f t="shared" si="17"/>
        <v>80.82849695844655</v>
      </c>
      <c r="Y37" s="67">
        <f t="shared" si="17"/>
        <v>99.816660802318225</v>
      </c>
      <c r="Z37" s="68">
        <f t="shared" si="17"/>
        <v>100.00631775685167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42">
        <f>+'(令和5年12月)'!E20</f>
        <v>1127</v>
      </c>
      <c r="F39" s="143">
        <f>+'(令和5年12月)'!F20</f>
        <v>112789</v>
      </c>
      <c r="G39" s="142">
        <f>+'(令和5年12月)'!G20</f>
        <v>953.42000000000007</v>
      </c>
      <c r="H39" s="143">
        <f>+'(令和5年12月)'!H20</f>
        <v>370337</v>
      </c>
      <c r="I39" s="142">
        <f>+'(令和5年12月)'!I20</f>
        <v>2564</v>
      </c>
      <c r="J39" s="143">
        <f>+'(令和5年12月)'!J20</f>
        <v>4806085.8181818184</v>
      </c>
      <c r="K39" s="142">
        <f>+'(令和5年12月)'!K20</f>
        <v>2064</v>
      </c>
      <c r="L39" s="143">
        <f>+'(令和5年12月)'!L20</f>
        <v>3993911</v>
      </c>
      <c r="M39" s="142">
        <f>+'(令和5年12月)'!M20</f>
        <v>11303.16</v>
      </c>
      <c r="N39" s="143">
        <f>+'(令和5年12月)'!N20</f>
        <v>2015005</v>
      </c>
      <c r="O39" s="142">
        <f>+'(令和5年12月)'!O20</f>
        <v>4761</v>
      </c>
      <c r="P39" s="143">
        <f>+'(令和5年12月)'!P20</f>
        <v>1604691</v>
      </c>
      <c r="Q39" s="142">
        <f>+'(令和5年12月)'!Q20</f>
        <v>26468</v>
      </c>
      <c r="R39" s="143">
        <f>+'(令和5年12月)'!R20</f>
        <v>4978030.2</v>
      </c>
      <c r="S39" s="144">
        <f>+'(令和5年12月)'!S20</f>
        <v>52355</v>
      </c>
      <c r="T39" s="145">
        <f>+'(令和5年12月)'!T20</f>
        <v>9160245</v>
      </c>
      <c r="U39" s="142">
        <f>+'(令和5年12月)'!U20</f>
        <v>3530</v>
      </c>
      <c r="V39" s="143">
        <f>+'(令和5年12月)'!V20</f>
        <v>1241881.3720930233</v>
      </c>
      <c r="W39" s="142">
        <f>+'(令和5年12月)'!W20</f>
        <v>6248.4059999999999</v>
      </c>
      <c r="X39" s="143">
        <f>+'(令和5年12月)'!X20</f>
        <v>1379009</v>
      </c>
      <c r="Y39" s="146">
        <f>+'(令和5年12月)'!Y20</f>
        <v>111373.986</v>
      </c>
      <c r="Z39" s="147">
        <f>+'(令和5年12月)'!Z20</f>
        <v>29661984.390274841</v>
      </c>
    </row>
    <row r="40" spans="1:38" ht="18.95" customHeight="1" x14ac:dyDescent="0.15">
      <c r="A40" s="22"/>
      <c r="B40" s="195"/>
      <c r="C40" s="22"/>
      <c r="D40" s="82" t="s">
        <v>22</v>
      </c>
      <c r="E40" s="148">
        <f>+'(令和5年12月)'!E21</f>
        <v>1142</v>
      </c>
      <c r="F40" s="149">
        <f>+'(令和5年12月)'!F21</f>
        <v>137197</v>
      </c>
      <c r="G40" s="148">
        <f>+'(令和5年12月)'!G21</f>
        <v>1031.425</v>
      </c>
      <c r="H40" s="149">
        <f>+'(令和5年12月)'!H21</f>
        <v>402107</v>
      </c>
      <c r="I40" s="148">
        <f>+'(令和5年12月)'!I21</f>
        <v>1709</v>
      </c>
      <c r="J40" s="149">
        <f>+'(令和5年12月)'!J21</f>
        <v>3168820.3</v>
      </c>
      <c r="K40" s="148">
        <f>+'(令和5年12月)'!K21</f>
        <v>2902</v>
      </c>
      <c r="L40" s="149">
        <f>+'(令和5年12月)'!L21</f>
        <v>2323646</v>
      </c>
      <c r="M40" s="148">
        <f>+'(令和5年12月)'!M21</f>
        <v>7805.0959999999995</v>
      </c>
      <c r="N40" s="149">
        <f>+'(令和5年12月)'!N21</f>
        <v>1768954</v>
      </c>
      <c r="O40" s="148">
        <f>+'(令和5年12月)'!O21</f>
        <v>4833</v>
      </c>
      <c r="P40" s="149">
        <f>+'(令和5年12月)'!P21</f>
        <v>1619923</v>
      </c>
      <c r="Q40" s="148">
        <f>+'(令和5年12月)'!Q21</f>
        <v>26202</v>
      </c>
      <c r="R40" s="149">
        <f>+'(令和5年12月)'!R21</f>
        <v>4820584.5999999996</v>
      </c>
      <c r="S40" s="144">
        <f>+'(令和5年12月)'!S21</f>
        <v>56821</v>
      </c>
      <c r="T40" s="145">
        <f>+'(令和5年12月)'!T21</f>
        <v>9444474</v>
      </c>
      <c r="U40" s="148">
        <f>+'(令和5年12月)'!U21</f>
        <v>3223</v>
      </c>
      <c r="V40" s="149">
        <f>+'(令和5年12月)'!V21</f>
        <v>1068934.0232558139</v>
      </c>
      <c r="W40" s="148">
        <f>+'(令和5年12月)'!W21</f>
        <v>6664.2460000000001</v>
      </c>
      <c r="X40" s="149">
        <f>+'(令和5年12月)'!X21</f>
        <v>1448788</v>
      </c>
      <c r="Y40" s="150">
        <f>+'(令和5年12月)'!Y21</f>
        <v>112332.76699999999</v>
      </c>
      <c r="Z40" s="151">
        <f>+'(令和5年12月)'!Z21</f>
        <v>26203427.923255816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48">
        <f>+'(令和5年12月)'!E22</f>
        <v>2134.9079999999999</v>
      </c>
      <c r="F41" s="149">
        <f>+'(令和5年12月)'!F22</f>
        <v>403428</v>
      </c>
      <c r="G41" s="148">
        <f>+'(令和5年12月)'!G22</f>
        <v>1579.9940000000001</v>
      </c>
      <c r="H41" s="149">
        <f>+'(令和5年12月)'!H22</f>
        <v>697059</v>
      </c>
      <c r="I41" s="148">
        <f>+'(令和5年12月)'!I22</f>
        <v>4053</v>
      </c>
      <c r="J41" s="149">
        <f>+'(令和5年12月)'!J22</f>
        <v>4350555.8545454545</v>
      </c>
      <c r="K41" s="148">
        <f>+'(令和5年12月)'!K22</f>
        <v>5198</v>
      </c>
      <c r="L41" s="149">
        <f>+'(令和5年12月)'!L22</f>
        <v>3672311</v>
      </c>
      <c r="M41" s="148">
        <f>+'(令和5年12月)'!M22</f>
        <v>17300.005999999998</v>
      </c>
      <c r="N41" s="149">
        <f>+'(令和5年12月)'!N22</f>
        <v>3381695.25</v>
      </c>
      <c r="O41" s="148">
        <f>+'(令和5年12月)'!O22</f>
        <v>4864</v>
      </c>
      <c r="P41" s="149">
        <f>+'(令和5年12月)'!P22</f>
        <v>1466981</v>
      </c>
      <c r="Q41" s="148">
        <f>+'(令和5年12月)'!Q22</f>
        <v>60170.9</v>
      </c>
      <c r="R41" s="149">
        <f>+'(令和5年12月)'!R22</f>
        <v>11061510.5</v>
      </c>
      <c r="S41" s="144">
        <f>+'(令和5年12月)'!S22</f>
        <v>36564.199999999997</v>
      </c>
      <c r="T41" s="145">
        <f>+'(令和5年12月)'!T22</f>
        <v>4077362</v>
      </c>
      <c r="U41" s="148">
        <f>+'(令和5年12月)'!U22</f>
        <v>4271.5</v>
      </c>
      <c r="V41" s="149">
        <f>+'(令和5年12月)'!V22</f>
        <v>1305741.1279069767</v>
      </c>
      <c r="W41" s="148">
        <f>+'(令和5年12月)'!W22</f>
        <v>7496.3966999999993</v>
      </c>
      <c r="X41" s="149">
        <f>+'(令和5年12月)'!X22</f>
        <v>1787343</v>
      </c>
      <c r="Y41" s="150">
        <f>+'(令和5年12月)'!Y22</f>
        <v>143632.90470000001</v>
      </c>
      <c r="Z41" s="151">
        <f>+'(令和5年12月)'!Z22</f>
        <v>32203986.73245243</v>
      </c>
    </row>
    <row r="42" spans="1:38" ht="18.95" customHeight="1" thickBot="1" x14ac:dyDescent="0.2">
      <c r="A42" s="22"/>
      <c r="B42" s="195"/>
      <c r="C42" s="22"/>
      <c r="D42" s="89" t="s">
        <v>44</v>
      </c>
      <c r="E42" s="192">
        <f>+'(令和5年12月)'!E23</f>
        <v>52.954432582402603</v>
      </c>
      <c r="F42" s="193">
        <f>+'(令和5年12月)'!F23</f>
        <v>0</v>
      </c>
      <c r="G42" s="192">
        <f>+'(令和5年12月)'!G23</f>
        <v>61.298619237286786</v>
      </c>
      <c r="H42" s="193">
        <f>+'(令和5年12月)'!H23</f>
        <v>0</v>
      </c>
      <c r="I42" s="192">
        <f>+'(令和5年12月)'!I23</f>
        <v>58.929802785822652</v>
      </c>
      <c r="J42" s="193">
        <f>+'(令和5年12月)'!J23</f>
        <v>0</v>
      </c>
      <c r="K42" s="192">
        <f>+'(令和5年12月)'!K23</f>
        <v>44.205091685953356</v>
      </c>
      <c r="L42" s="193">
        <f>+'(令和5年12月)'!L23</f>
        <v>0</v>
      </c>
      <c r="M42" s="192">
        <f>+'(令和5年12月)'!M23</f>
        <v>61.437489381694043</v>
      </c>
      <c r="N42" s="193">
        <f>+'(令和5年12月)'!N23</f>
        <v>0</v>
      </c>
      <c r="O42" s="192">
        <f>+'(令和5年12月)'!O23</f>
        <v>97.897959183673464</v>
      </c>
      <c r="P42" s="193">
        <f>+'(令和5年12月)'!P23</f>
        <v>0</v>
      </c>
      <c r="Q42" s="192">
        <f>+'(令和5年12月)'!Q23</f>
        <v>43.863959265730479</v>
      </c>
      <c r="R42" s="193">
        <f>+'(令和5年12月)'!R23</f>
        <v>0</v>
      </c>
      <c r="S42" s="192">
        <f>+'(令和5年12月)'!S23</f>
        <v>140.70087532089946</v>
      </c>
      <c r="T42" s="193">
        <f>+'(令和5年12月)'!T23</f>
        <v>0</v>
      </c>
      <c r="U42" s="192">
        <f>+'(令和5年12月)'!U23</f>
        <v>81.993686255463814</v>
      </c>
      <c r="V42" s="193">
        <f>+'(令和5年12月)'!V23</f>
        <v>0</v>
      </c>
      <c r="W42" s="192">
        <f>+'(令和5年12月)'!W23</f>
        <v>83.801409669464917</v>
      </c>
      <c r="X42" s="193">
        <f>+'(令和5年12月)'!X23</f>
        <v>0</v>
      </c>
      <c r="Y42" s="192">
        <f>+'(令和5年12月)'!Y23</f>
        <v>77.615429235076121</v>
      </c>
      <c r="Z42" s="193">
        <f>+'(令和5年12月)'!Z23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-437</v>
      </c>
      <c r="F43" s="93">
        <f t="shared" si="18"/>
        <v>-44935</v>
      </c>
      <c r="G43" s="90">
        <f t="shared" si="18"/>
        <v>48.145999999999958</v>
      </c>
      <c r="H43" s="91">
        <f t="shared" si="18"/>
        <v>14469</v>
      </c>
      <c r="I43" s="92">
        <f t="shared" si="18"/>
        <v>-1002</v>
      </c>
      <c r="J43" s="93">
        <f t="shared" si="18"/>
        <v>-2571450.2454545456</v>
      </c>
      <c r="K43" s="90">
        <f t="shared" si="18"/>
        <v>-960</v>
      </c>
      <c r="L43" s="91">
        <f t="shared" si="18"/>
        <v>-1929095</v>
      </c>
      <c r="M43" s="92">
        <f t="shared" si="18"/>
        <v>-7102.16</v>
      </c>
      <c r="N43" s="93">
        <f t="shared" si="18"/>
        <v>-975408</v>
      </c>
      <c r="O43" s="90">
        <f t="shared" si="18"/>
        <v>-1038</v>
      </c>
      <c r="P43" s="91">
        <f t="shared" si="18"/>
        <v>-353543</v>
      </c>
      <c r="Q43" s="92">
        <f t="shared" si="18"/>
        <v>-5564</v>
      </c>
      <c r="R43" s="93">
        <f t="shared" si="18"/>
        <v>-350222.79999999981</v>
      </c>
      <c r="S43" s="90">
        <f t="shared" si="18"/>
        <v>-17771</v>
      </c>
      <c r="T43" s="91">
        <f t="shared" si="18"/>
        <v>-3445419</v>
      </c>
      <c r="U43" s="92">
        <f t="shared" si="18"/>
        <v>-787</v>
      </c>
      <c r="V43" s="93">
        <f t="shared" si="18"/>
        <v>-287353.16279069765</v>
      </c>
      <c r="W43" s="90">
        <f t="shared" si="18"/>
        <v>-2726.2489999999998</v>
      </c>
      <c r="X43" s="91">
        <f t="shared" si="18"/>
        <v>-750063</v>
      </c>
      <c r="Y43" s="90">
        <f t="shared" si="18"/>
        <v>-37339.263000000006</v>
      </c>
      <c r="Z43" s="91">
        <f t="shared" si="18"/>
        <v>-10693020.208245244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-166</v>
      </c>
      <c r="F44" s="97">
        <f t="shared" si="18"/>
        <v>-34097</v>
      </c>
      <c r="G44" s="94">
        <f t="shared" si="18"/>
        <v>-5.6800000000000637</v>
      </c>
      <c r="H44" s="95">
        <f t="shared" si="18"/>
        <v>-4295</v>
      </c>
      <c r="I44" s="96">
        <f t="shared" si="18"/>
        <v>427</v>
      </c>
      <c r="J44" s="97">
        <f t="shared" si="18"/>
        <v>-255508.90909090918</v>
      </c>
      <c r="K44" s="94">
        <f t="shared" si="18"/>
        <v>-1887</v>
      </c>
      <c r="L44" s="95">
        <f t="shared" si="18"/>
        <v>-398623</v>
      </c>
      <c r="M44" s="96">
        <f t="shared" si="18"/>
        <v>-1873.6169999999993</v>
      </c>
      <c r="N44" s="97">
        <f t="shared" si="18"/>
        <v>-199163.5</v>
      </c>
      <c r="O44" s="94">
        <f t="shared" si="18"/>
        <v>-1263</v>
      </c>
      <c r="P44" s="95">
        <f t="shared" si="18"/>
        <v>-426888</v>
      </c>
      <c r="Q44" s="96">
        <f t="shared" si="18"/>
        <v>-5454</v>
      </c>
      <c r="R44" s="97">
        <f t="shared" si="18"/>
        <v>-145449.79999999981</v>
      </c>
      <c r="S44" s="94">
        <f t="shared" si="18"/>
        <v>-21866.5</v>
      </c>
      <c r="T44" s="95">
        <f t="shared" si="18"/>
        <v>-3424541</v>
      </c>
      <c r="U44" s="96">
        <f t="shared" si="18"/>
        <v>-813</v>
      </c>
      <c r="V44" s="97">
        <f t="shared" si="18"/>
        <v>-564255.18604651152</v>
      </c>
      <c r="W44" s="94">
        <f t="shared" si="18"/>
        <v>-2410.1189999999997</v>
      </c>
      <c r="X44" s="95">
        <f t="shared" si="18"/>
        <v>-594363</v>
      </c>
      <c r="Y44" s="94">
        <f t="shared" si="18"/>
        <v>-35311.915999999997</v>
      </c>
      <c r="Z44" s="95">
        <f t="shared" si="18"/>
        <v>-6047184.3951374218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-285.99999999999977</v>
      </c>
      <c r="F45" s="97">
        <f t="shared" si="18"/>
        <v>-35246</v>
      </c>
      <c r="G45" s="94">
        <f t="shared" si="18"/>
        <v>-24.179000000000087</v>
      </c>
      <c r="H45" s="95">
        <f t="shared" si="18"/>
        <v>-13006</v>
      </c>
      <c r="I45" s="96">
        <f t="shared" si="18"/>
        <v>-574</v>
      </c>
      <c r="J45" s="97">
        <f t="shared" si="18"/>
        <v>-678675.81818181835</v>
      </c>
      <c r="K45" s="94">
        <f t="shared" si="18"/>
        <v>89</v>
      </c>
      <c r="L45" s="95">
        <f t="shared" si="18"/>
        <v>139793</v>
      </c>
      <c r="M45" s="96">
        <f t="shared" si="18"/>
        <v>-1730.4789999999975</v>
      </c>
      <c r="N45" s="97">
        <f t="shared" si="18"/>
        <v>-530193.5</v>
      </c>
      <c r="O45" s="94">
        <f t="shared" si="18"/>
        <v>153</v>
      </c>
      <c r="P45" s="95">
        <f t="shared" si="18"/>
        <v>58113</v>
      </c>
      <c r="Q45" s="96">
        <f t="shared" si="18"/>
        <v>156</v>
      </c>
      <c r="R45" s="97">
        <f t="shared" si="18"/>
        <v>-47327.400000000373</v>
      </c>
      <c r="S45" s="94">
        <f t="shared" si="18"/>
        <v>-370.5</v>
      </c>
      <c r="T45" s="95">
        <f t="shared" si="18"/>
        <v>-305107</v>
      </c>
      <c r="U45" s="96">
        <f t="shared" si="18"/>
        <v>333</v>
      </c>
      <c r="V45" s="97">
        <f t="shared" si="18"/>
        <v>449849.37209302327</v>
      </c>
      <c r="W45" s="94">
        <f t="shared" si="18"/>
        <v>-731.97000000000025</v>
      </c>
      <c r="X45" s="95">
        <f t="shared" si="18"/>
        <v>-225479</v>
      </c>
      <c r="Y45" s="94">
        <f t="shared" si="18"/>
        <v>-2986.1280000000261</v>
      </c>
      <c r="Z45" s="95">
        <f t="shared" si="18"/>
        <v>-1187279.3460887931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-11.13523209723963</v>
      </c>
      <c r="F46" s="193"/>
      <c r="G46" s="192">
        <f>G23-G42</f>
        <v>3.351715014576115</v>
      </c>
      <c r="H46" s="193"/>
      <c r="I46" s="192">
        <f>I23-I42</f>
        <v>-9.8326174432841498</v>
      </c>
      <c r="J46" s="193"/>
      <c r="K46" s="192">
        <f>K23-K42</f>
        <v>-23.995268128490313</v>
      </c>
      <c r="L46" s="193"/>
      <c r="M46" s="192">
        <f>M23-M42</f>
        <v>-30.611134166972857</v>
      </c>
      <c r="N46" s="193"/>
      <c r="O46" s="192">
        <f t="shared" si="18"/>
        <v>-24.089640187620432</v>
      </c>
      <c r="P46" s="193"/>
      <c r="Q46" s="192">
        <f t="shared" si="18"/>
        <v>-9.2973530704306455</v>
      </c>
      <c r="R46" s="193"/>
      <c r="S46" s="192">
        <f t="shared" si="18"/>
        <v>-45.125686922113886</v>
      </c>
      <c r="T46" s="193"/>
      <c r="U46" s="192">
        <f t="shared" si="18"/>
        <v>-23.938255881421455</v>
      </c>
      <c r="V46" s="193"/>
      <c r="W46" s="192">
        <f t="shared" si="18"/>
        <v>-29.272412416753674</v>
      </c>
      <c r="X46" s="193"/>
      <c r="Y46" s="192">
        <f t="shared" si="18"/>
        <v>-24.479175087015861</v>
      </c>
      <c r="Z46" s="193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61.224489795918366</v>
      </c>
      <c r="F47" s="72">
        <f t="shared" si="19"/>
        <v>60.160121997712544</v>
      </c>
      <c r="G47" s="71">
        <f t="shared" si="19"/>
        <v>105.04982064567557</v>
      </c>
      <c r="H47" s="73">
        <f t="shared" si="19"/>
        <v>103.90698201907993</v>
      </c>
      <c r="I47" s="74">
        <f t="shared" si="19"/>
        <v>60.920436817472698</v>
      </c>
      <c r="J47" s="72">
        <f t="shared" si="19"/>
        <v>46.495956528147339</v>
      </c>
      <c r="K47" s="71">
        <f t="shared" si="19"/>
        <v>53.488372093023251</v>
      </c>
      <c r="L47" s="73">
        <f t="shared" si="19"/>
        <v>51.699098953381785</v>
      </c>
      <c r="M47" s="74">
        <f t="shared" si="19"/>
        <v>37.166597659415594</v>
      </c>
      <c r="N47" s="72">
        <f t="shared" si="19"/>
        <v>51.592775204031746</v>
      </c>
      <c r="O47" s="71">
        <f t="shared" si="19"/>
        <v>78.197857592942654</v>
      </c>
      <c r="P47" s="73">
        <f t="shared" si="19"/>
        <v>77.968157109374943</v>
      </c>
      <c r="Q47" s="74">
        <f t="shared" si="19"/>
        <v>78.978388998035371</v>
      </c>
      <c r="R47" s="72">
        <f t="shared" si="19"/>
        <v>92.964630869455149</v>
      </c>
      <c r="S47" s="71">
        <f t="shared" si="19"/>
        <v>66.056728106198065</v>
      </c>
      <c r="T47" s="73">
        <f t="shared" si="19"/>
        <v>62.387261476084973</v>
      </c>
      <c r="U47" s="74">
        <f t="shared" si="19"/>
        <v>77.705382436260635</v>
      </c>
      <c r="V47" s="72">
        <f t="shared" si="19"/>
        <v>76.861464448379422</v>
      </c>
      <c r="W47" s="71">
        <f t="shared" si="19"/>
        <v>56.368888321277467</v>
      </c>
      <c r="X47" s="73">
        <f t="shared" si="19"/>
        <v>45.608549327814394</v>
      </c>
      <c r="Y47" s="71">
        <f t="shared" si="19"/>
        <v>66.473981635172862</v>
      </c>
      <c r="Z47" s="73">
        <f t="shared" si="19"/>
        <v>63.950421969235741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85.464098073555164</v>
      </c>
      <c r="F48" s="66">
        <f t="shared" si="19"/>
        <v>75.147415759819822</v>
      </c>
      <c r="G48" s="63">
        <f t="shared" si="19"/>
        <v>99.449305572387715</v>
      </c>
      <c r="H48" s="64">
        <f t="shared" si="19"/>
        <v>98.931876341371833</v>
      </c>
      <c r="I48" s="65">
        <f t="shared" si="19"/>
        <v>124.98537156231716</v>
      </c>
      <c r="J48" s="66">
        <f t="shared" si="19"/>
        <v>91.936781360214425</v>
      </c>
      <c r="K48" s="63">
        <f t="shared" si="19"/>
        <v>34.975878704341831</v>
      </c>
      <c r="L48" s="64">
        <f t="shared" si="19"/>
        <v>82.844934211149194</v>
      </c>
      <c r="M48" s="65">
        <f t="shared" si="19"/>
        <v>75.994952528450654</v>
      </c>
      <c r="N48" s="66">
        <f t="shared" si="19"/>
        <v>88.741171336281212</v>
      </c>
      <c r="O48" s="63">
        <f t="shared" si="19"/>
        <v>73.867163252638107</v>
      </c>
      <c r="P48" s="64">
        <f t="shared" si="19"/>
        <v>73.647636338270388</v>
      </c>
      <c r="Q48" s="65">
        <f t="shared" si="19"/>
        <v>79.184795053812678</v>
      </c>
      <c r="R48" s="66">
        <f t="shared" si="19"/>
        <v>96.982735247505047</v>
      </c>
      <c r="S48" s="63">
        <f t="shared" si="19"/>
        <v>61.51686876330934</v>
      </c>
      <c r="T48" s="64">
        <f t="shared" si="19"/>
        <v>63.740267589280251</v>
      </c>
      <c r="U48" s="65">
        <f t="shared" si="19"/>
        <v>74.775054297238597</v>
      </c>
      <c r="V48" s="66">
        <f t="shared" si="19"/>
        <v>47.213282225981146</v>
      </c>
      <c r="W48" s="63">
        <f t="shared" si="19"/>
        <v>63.835083518825684</v>
      </c>
      <c r="X48" s="64">
        <f t="shared" si="19"/>
        <v>58.975157165851734</v>
      </c>
      <c r="Y48" s="63">
        <f t="shared" si="19"/>
        <v>68.564901459250976</v>
      </c>
      <c r="Z48" s="64">
        <f t="shared" si="19"/>
        <v>76.922162959562698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86.603638189561337</v>
      </c>
      <c r="F49" s="70">
        <f t="shared" si="19"/>
        <v>91.263372894295884</v>
      </c>
      <c r="G49" s="67">
        <f t="shared" si="19"/>
        <v>98.469677732953414</v>
      </c>
      <c r="H49" s="68">
        <f t="shared" si="19"/>
        <v>98.134160809917091</v>
      </c>
      <c r="I49" s="69">
        <f t="shared" si="19"/>
        <v>85.837651122625218</v>
      </c>
      <c r="J49" s="70">
        <f t="shared" si="19"/>
        <v>84.400250430695223</v>
      </c>
      <c r="K49" s="67">
        <f t="shared" si="19"/>
        <v>101.71219699884571</v>
      </c>
      <c r="L49" s="68">
        <f t="shared" si="19"/>
        <v>103.80667650425033</v>
      </c>
      <c r="M49" s="69">
        <f t="shared" si="19"/>
        <v>89.997234683040006</v>
      </c>
      <c r="N49" s="70">
        <f t="shared" si="19"/>
        <v>84.321665294943415</v>
      </c>
      <c r="O49" s="67">
        <f t="shared" si="19"/>
        <v>103.1455592105263</v>
      </c>
      <c r="P49" s="68">
        <f t="shared" si="19"/>
        <v>103.96140099974028</v>
      </c>
      <c r="Q49" s="69">
        <f t="shared" si="19"/>
        <v>100.2592615367229</v>
      </c>
      <c r="R49" s="70">
        <f t="shared" si="19"/>
        <v>99.572143424715819</v>
      </c>
      <c r="S49" s="67">
        <f t="shared" si="19"/>
        <v>98.986713780145607</v>
      </c>
      <c r="T49" s="68">
        <f t="shared" si="19"/>
        <v>92.517049013553375</v>
      </c>
      <c r="U49" s="69">
        <f t="shared" si="19"/>
        <v>107.79585625658434</v>
      </c>
      <c r="V49" s="70">
        <f t="shared" si="19"/>
        <v>134.45165067398193</v>
      </c>
      <c r="W49" s="67">
        <f t="shared" si="19"/>
        <v>90.235708843956985</v>
      </c>
      <c r="X49" s="68">
        <f t="shared" si="19"/>
        <v>87.384682179078112</v>
      </c>
      <c r="Y49" s="67">
        <f t="shared" si="19"/>
        <v>97.921000061763692</v>
      </c>
      <c r="Z49" s="68">
        <f t="shared" si="19"/>
        <v>96.313253523693845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18DE-8061-44E8-9F7F-5FFD903468E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82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935</v>
      </c>
      <c r="F5" s="14">
        <v>78368</v>
      </c>
      <c r="G5" s="15">
        <v>30</v>
      </c>
      <c r="H5" s="16">
        <v>5460</v>
      </c>
      <c r="I5" s="13">
        <v>1908</v>
      </c>
      <c r="J5" s="14">
        <v>1803473</v>
      </c>
      <c r="K5" s="17">
        <v>1989</v>
      </c>
      <c r="L5" s="18">
        <v>3954221</v>
      </c>
      <c r="M5" s="13">
        <v>567</v>
      </c>
      <c r="N5" s="75">
        <v>173515</v>
      </c>
      <c r="O5" s="19">
        <v>885</v>
      </c>
      <c r="P5" s="18">
        <v>53067</v>
      </c>
      <c r="Q5" s="13">
        <v>12149</v>
      </c>
      <c r="R5" s="14">
        <v>1905281</v>
      </c>
      <c r="S5" s="19">
        <v>19742</v>
      </c>
      <c r="T5" s="18">
        <v>5471258</v>
      </c>
      <c r="U5" s="13">
        <v>3173</v>
      </c>
      <c r="V5" s="14">
        <v>1196432</v>
      </c>
      <c r="W5" s="13">
        <v>408</v>
      </c>
      <c r="X5" s="18">
        <v>87891</v>
      </c>
      <c r="Y5" s="20">
        <f t="shared" ref="Y5:Z19" si="0">+W5+U5+S5+Q5+O5+M5+K5+I5+G5+E5</f>
        <v>41786</v>
      </c>
      <c r="Z5" s="21">
        <f t="shared" si="0"/>
        <v>14728966</v>
      </c>
    </row>
    <row r="6" spans="1:26" ht="18.95" customHeight="1" x14ac:dyDescent="0.15">
      <c r="A6" s="7"/>
      <c r="B6" s="22"/>
      <c r="C6" s="83"/>
      <c r="D6" s="81" t="s">
        <v>22</v>
      </c>
      <c r="E6" s="23">
        <v>771</v>
      </c>
      <c r="F6" s="24">
        <v>66341</v>
      </c>
      <c r="G6" s="25">
        <v>30</v>
      </c>
      <c r="H6" s="26">
        <v>5460</v>
      </c>
      <c r="I6" s="27">
        <v>1189</v>
      </c>
      <c r="J6" s="21">
        <v>1131428</v>
      </c>
      <c r="K6" s="25">
        <v>2824</v>
      </c>
      <c r="L6" s="26">
        <v>2270541</v>
      </c>
      <c r="M6" s="27">
        <v>586</v>
      </c>
      <c r="N6" s="76">
        <v>176896</v>
      </c>
      <c r="O6" s="25">
        <v>923</v>
      </c>
      <c r="P6" s="26">
        <v>54037</v>
      </c>
      <c r="Q6" s="27">
        <v>12376</v>
      </c>
      <c r="R6" s="21">
        <v>1916696</v>
      </c>
      <c r="S6" s="25">
        <v>19477</v>
      </c>
      <c r="T6" s="26">
        <v>5415880</v>
      </c>
      <c r="U6" s="27">
        <v>2857</v>
      </c>
      <c r="V6" s="21">
        <v>1031578</v>
      </c>
      <c r="W6" s="27">
        <v>421</v>
      </c>
      <c r="X6" s="26">
        <v>85435</v>
      </c>
      <c r="Y6" s="20">
        <f t="shared" si="0"/>
        <v>41454</v>
      </c>
      <c r="Z6" s="21">
        <f t="shared" si="0"/>
        <v>12154292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1528.9</v>
      </c>
      <c r="F7" s="36">
        <v>276881</v>
      </c>
      <c r="G7" s="29">
        <v>151</v>
      </c>
      <c r="H7" s="30">
        <v>74178</v>
      </c>
      <c r="I7" s="31">
        <v>2528</v>
      </c>
      <c r="J7" s="32">
        <v>2736470</v>
      </c>
      <c r="K7" s="77">
        <v>4949</v>
      </c>
      <c r="L7" s="30">
        <v>3523909</v>
      </c>
      <c r="M7" s="23">
        <v>1062.3</v>
      </c>
      <c r="N7" s="24">
        <v>197623.25</v>
      </c>
      <c r="O7" s="33">
        <v>3002</v>
      </c>
      <c r="P7" s="34">
        <v>710599</v>
      </c>
      <c r="Q7" s="23">
        <v>32063.4</v>
      </c>
      <c r="R7" s="24">
        <v>5008680</v>
      </c>
      <c r="S7" s="33">
        <v>32184.2</v>
      </c>
      <c r="T7" s="34">
        <v>3325608</v>
      </c>
      <c r="U7" s="23">
        <v>2727.5</v>
      </c>
      <c r="V7" s="24">
        <v>1081036.5</v>
      </c>
      <c r="W7" s="23">
        <v>1322.2</v>
      </c>
      <c r="X7" s="34">
        <v>313411</v>
      </c>
      <c r="Y7" s="31">
        <f t="shared" si="0"/>
        <v>81518.5</v>
      </c>
      <c r="Z7" s="24">
        <f t="shared" si="0"/>
        <v>17248395.75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174</v>
      </c>
      <c r="F8" s="14">
        <v>29295</v>
      </c>
      <c r="G8" s="15">
        <v>169.42000000000002</v>
      </c>
      <c r="H8" s="16">
        <v>102000</v>
      </c>
      <c r="I8" s="13">
        <v>267</v>
      </c>
      <c r="J8" s="14">
        <v>37856.818181818184</v>
      </c>
      <c r="K8" s="17">
        <v>10</v>
      </c>
      <c r="L8" s="18">
        <v>200</v>
      </c>
      <c r="M8" s="13">
        <v>6403</v>
      </c>
      <c r="N8" s="75">
        <v>1298292</v>
      </c>
      <c r="O8" s="19">
        <v>0</v>
      </c>
      <c r="P8" s="18">
        <v>0</v>
      </c>
      <c r="Q8" s="13">
        <v>7002</v>
      </c>
      <c r="R8" s="14">
        <v>1346640</v>
      </c>
      <c r="S8" s="19">
        <v>32321</v>
      </c>
      <c r="T8" s="18">
        <v>3617943</v>
      </c>
      <c r="U8" s="13">
        <v>118</v>
      </c>
      <c r="V8" s="14">
        <v>3826.3720930232562</v>
      </c>
      <c r="W8" s="13">
        <v>43</v>
      </c>
      <c r="X8" s="18">
        <v>1400</v>
      </c>
      <c r="Y8" s="13">
        <f t="shared" si="0"/>
        <v>46507.42</v>
      </c>
      <c r="Z8" s="14">
        <f t="shared" si="0"/>
        <v>6437453.1902748421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201</v>
      </c>
      <c r="F9" s="24">
        <v>35064</v>
      </c>
      <c r="G9" s="25">
        <v>164.42500000000001</v>
      </c>
      <c r="H9" s="26">
        <v>99800</v>
      </c>
      <c r="I9" s="27">
        <v>179</v>
      </c>
      <c r="J9" s="21">
        <v>39404</v>
      </c>
      <c r="K9" s="25">
        <v>0</v>
      </c>
      <c r="L9" s="26">
        <v>0</v>
      </c>
      <c r="M9" s="27">
        <v>4948</v>
      </c>
      <c r="N9" s="76">
        <v>1104861</v>
      </c>
      <c r="O9" s="25">
        <v>0</v>
      </c>
      <c r="P9" s="26">
        <v>0</v>
      </c>
      <c r="Q9" s="27">
        <v>6583</v>
      </c>
      <c r="R9" s="21">
        <v>1168508</v>
      </c>
      <c r="S9" s="25">
        <v>37040</v>
      </c>
      <c r="T9" s="26">
        <v>3958826</v>
      </c>
      <c r="U9" s="27">
        <v>220</v>
      </c>
      <c r="V9" s="21">
        <v>7603.0232558139542</v>
      </c>
      <c r="W9" s="27">
        <v>43</v>
      </c>
      <c r="X9" s="26">
        <v>1400</v>
      </c>
      <c r="Y9" s="20">
        <f t="shared" si="0"/>
        <v>49378.425000000003</v>
      </c>
      <c r="Z9" s="21">
        <f t="shared" si="0"/>
        <v>6415466.0232558139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231</v>
      </c>
      <c r="F10" s="36">
        <v>39482</v>
      </c>
      <c r="G10" s="29">
        <v>175.99400000000003</v>
      </c>
      <c r="H10" s="30">
        <v>102481</v>
      </c>
      <c r="I10" s="37">
        <v>1001</v>
      </c>
      <c r="J10" s="38">
        <v>112006.45454545456</v>
      </c>
      <c r="K10" s="77">
        <v>58</v>
      </c>
      <c r="L10" s="30">
        <v>587</v>
      </c>
      <c r="M10" s="35">
        <v>8565.5499999999993</v>
      </c>
      <c r="N10" s="36">
        <v>1842228</v>
      </c>
      <c r="O10" s="29">
        <v>0</v>
      </c>
      <c r="P10" s="30">
        <v>0</v>
      </c>
      <c r="Q10" s="35">
        <v>12932</v>
      </c>
      <c r="R10" s="36">
        <v>1812978</v>
      </c>
      <c r="S10" s="29">
        <v>4286</v>
      </c>
      <c r="T10" s="30">
        <v>726121</v>
      </c>
      <c r="U10" s="35">
        <v>714</v>
      </c>
      <c r="V10" s="36">
        <v>58676.627906976748</v>
      </c>
      <c r="W10" s="35">
        <v>345</v>
      </c>
      <c r="X10" s="30">
        <v>18448</v>
      </c>
      <c r="Y10" s="37">
        <f t="shared" si="0"/>
        <v>28308.543999999998</v>
      </c>
      <c r="Z10" s="36">
        <f t="shared" si="0"/>
        <v>4713008.0824524304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2189</v>
      </c>
      <c r="R11" s="14">
        <v>542689.19999999995</v>
      </c>
      <c r="S11" s="19">
        <v>0</v>
      </c>
      <c r="T11" s="18">
        <v>0</v>
      </c>
      <c r="U11" s="13">
        <v>229</v>
      </c>
      <c r="V11" s="14">
        <v>39423</v>
      </c>
      <c r="W11" s="13">
        <v>0</v>
      </c>
      <c r="X11" s="18">
        <v>0</v>
      </c>
      <c r="Y11" s="13">
        <f>+W11+U11+S11+Q11+O11+M11+K11+I11+G11+E11</f>
        <v>2508</v>
      </c>
      <c r="Z11" s="14">
        <f t="shared" si="0"/>
        <v>672112.2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2334</v>
      </c>
      <c r="R12" s="21">
        <v>586616.6</v>
      </c>
      <c r="S12" s="25">
        <v>0</v>
      </c>
      <c r="T12" s="26">
        <v>0</v>
      </c>
      <c r="U12" s="27">
        <v>134</v>
      </c>
      <c r="V12" s="21">
        <v>27113</v>
      </c>
      <c r="W12" s="27">
        <v>0</v>
      </c>
      <c r="X12" s="26">
        <v>0</v>
      </c>
      <c r="Y12" s="20">
        <f t="shared" ref="Y12:Y19" si="1">+W12+U12+S12+Q12+O12+M12+K12+I12+G12+E12</f>
        <v>2559</v>
      </c>
      <c r="Z12" s="21">
        <f t="shared" si="0"/>
        <v>705080.9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48</v>
      </c>
      <c r="J13" s="38">
        <v>12910.400000000001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7624.5</v>
      </c>
      <c r="R13" s="36">
        <v>2064954.5</v>
      </c>
      <c r="S13" s="29">
        <v>2</v>
      </c>
      <c r="T13" s="30">
        <v>1835</v>
      </c>
      <c r="U13" s="35">
        <v>785</v>
      </c>
      <c r="V13" s="36">
        <v>156128</v>
      </c>
      <c r="W13" s="35">
        <v>14</v>
      </c>
      <c r="X13" s="30">
        <v>36145</v>
      </c>
      <c r="Y13" s="37">
        <f t="shared" si="1"/>
        <v>8687.5</v>
      </c>
      <c r="Z13" s="36">
        <f t="shared" si="0"/>
        <v>2485972.9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3540</v>
      </c>
      <c r="N14" s="75">
        <v>296747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3540</v>
      </c>
      <c r="Z14" s="14">
        <f t="shared" si="0"/>
        <v>296747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1656</v>
      </c>
      <c r="N15" s="76">
        <v>163692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1656</v>
      </c>
      <c r="Z15" s="24">
        <f t="shared" si="0"/>
        <v>163692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6172</v>
      </c>
      <c r="N16" s="36">
        <v>852754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6172</v>
      </c>
      <c r="Z16" s="36">
        <f t="shared" si="0"/>
        <v>852754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18</v>
      </c>
      <c r="F17" s="14">
        <v>5126</v>
      </c>
      <c r="G17" s="19">
        <v>679</v>
      </c>
      <c r="H17" s="18">
        <v>187877</v>
      </c>
      <c r="I17" s="13">
        <v>389</v>
      </c>
      <c r="J17" s="14">
        <v>2964756</v>
      </c>
      <c r="K17" s="19">
        <v>65</v>
      </c>
      <c r="L17" s="18">
        <v>39490</v>
      </c>
      <c r="M17" s="13">
        <v>778.16</v>
      </c>
      <c r="N17" s="75">
        <v>231451</v>
      </c>
      <c r="O17" s="19">
        <v>3876</v>
      </c>
      <c r="P17" s="18">
        <v>1551624</v>
      </c>
      <c r="Q17" s="13">
        <v>5128</v>
      </c>
      <c r="R17" s="14">
        <v>1183420</v>
      </c>
      <c r="S17" s="19">
        <v>292</v>
      </c>
      <c r="T17" s="18">
        <v>71044</v>
      </c>
      <c r="U17" s="13">
        <v>10</v>
      </c>
      <c r="V17" s="14">
        <v>2200</v>
      </c>
      <c r="W17" s="13">
        <v>5797.4059999999999</v>
      </c>
      <c r="X17" s="18">
        <v>1289718</v>
      </c>
      <c r="Y17" s="41">
        <f t="shared" si="1"/>
        <v>17032.565999999999</v>
      </c>
      <c r="Z17" s="42">
        <f t="shared" si="0"/>
        <v>7526706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170</v>
      </c>
      <c r="F18" s="21">
        <v>35792</v>
      </c>
      <c r="G18" s="25">
        <v>762</v>
      </c>
      <c r="H18" s="26">
        <v>221847</v>
      </c>
      <c r="I18" s="27">
        <v>340</v>
      </c>
      <c r="J18" s="21">
        <v>1996637</v>
      </c>
      <c r="K18" s="25">
        <v>78</v>
      </c>
      <c r="L18" s="26">
        <v>53105</v>
      </c>
      <c r="M18" s="27">
        <v>600.096</v>
      </c>
      <c r="N18" s="21">
        <v>308505</v>
      </c>
      <c r="O18" s="25">
        <v>3910</v>
      </c>
      <c r="P18" s="26">
        <v>1565886</v>
      </c>
      <c r="Q18" s="27">
        <v>4909</v>
      </c>
      <c r="R18" s="21">
        <v>1148764</v>
      </c>
      <c r="S18" s="25">
        <v>304</v>
      </c>
      <c r="T18" s="26">
        <v>69768</v>
      </c>
      <c r="U18" s="27">
        <v>12</v>
      </c>
      <c r="V18" s="21">
        <v>2640</v>
      </c>
      <c r="W18" s="27">
        <v>6200.2460000000001</v>
      </c>
      <c r="X18" s="26">
        <v>1361953</v>
      </c>
      <c r="Y18" s="23">
        <f t="shared" si="1"/>
        <v>17285.341999999997</v>
      </c>
      <c r="Z18" s="24">
        <f t="shared" si="0"/>
        <v>6764897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375.00799999999998</v>
      </c>
      <c r="F19" s="24">
        <v>87065</v>
      </c>
      <c r="G19" s="33">
        <v>1058</v>
      </c>
      <c r="H19" s="34">
        <v>325400</v>
      </c>
      <c r="I19" s="23">
        <v>476</v>
      </c>
      <c r="J19" s="24">
        <v>1489169</v>
      </c>
      <c r="K19" s="78">
        <v>191</v>
      </c>
      <c r="L19" s="34">
        <v>147815</v>
      </c>
      <c r="M19" s="23">
        <v>1481.1559999999999</v>
      </c>
      <c r="N19" s="24">
        <v>470090</v>
      </c>
      <c r="O19" s="33">
        <v>1862</v>
      </c>
      <c r="P19" s="34">
        <v>756382</v>
      </c>
      <c r="Q19" s="23">
        <v>7551</v>
      </c>
      <c r="R19" s="24">
        <v>2174898</v>
      </c>
      <c r="S19" s="33">
        <v>92</v>
      </c>
      <c r="T19" s="34">
        <v>23798</v>
      </c>
      <c r="U19" s="23">
        <v>45</v>
      </c>
      <c r="V19" s="24">
        <v>9900</v>
      </c>
      <c r="W19" s="23">
        <v>5815.1966999999995</v>
      </c>
      <c r="X19" s="34">
        <v>1419339</v>
      </c>
      <c r="Y19" s="35">
        <f t="shared" si="1"/>
        <v>18946.360700000001</v>
      </c>
      <c r="Z19" s="36">
        <f t="shared" si="0"/>
        <v>6903856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1127</v>
      </c>
      <c r="F20" s="14">
        <f t="shared" ref="F20:X22" si="2">F5+F8+F11+F14+F17</f>
        <v>112789</v>
      </c>
      <c r="G20" s="19">
        <f>G5+G8+G11+G14+G17</f>
        <v>953.42000000000007</v>
      </c>
      <c r="H20" s="18">
        <f t="shared" si="2"/>
        <v>370337</v>
      </c>
      <c r="I20" s="13">
        <f t="shared" si="2"/>
        <v>2564</v>
      </c>
      <c r="J20" s="14">
        <f t="shared" si="2"/>
        <v>4806085.8181818184</v>
      </c>
      <c r="K20" s="19">
        <f t="shared" si="2"/>
        <v>2064</v>
      </c>
      <c r="L20" s="18">
        <f t="shared" si="2"/>
        <v>3993911</v>
      </c>
      <c r="M20" s="13">
        <f t="shared" si="2"/>
        <v>11303.16</v>
      </c>
      <c r="N20" s="14">
        <f t="shared" si="2"/>
        <v>2015005</v>
      </c>
      <c r="O20" s="19">
        <f t="shared" si="2"/>
        <v>4761</v>
      </c>
      <c r="P20" s="18">
        <f t="shared" si="2"/>
        <v>1604691</v>
      </c>
      <c r="Q20" s="13">
        <f t="shared" si="2"/>
        <v>26468</v>
      </c>
      <c r="R20" s="14">
        <f t="shared" si="2"/>
        <v>4978030.2</v>
      </c>
      <c r="S20" s="19">
        <f t="shared" si="2"/>
        <v>52355</v>
      </c>
      <c r="T20" s="18">
        <f t="shared" si="2"/>
        <v>9160245</v>
      </c>
      <c r="U20" s="13">
        <f t="shared" si="2"/>
        <v>3530</v>
      </c>
      <c r="V20" s="14">
        <f t="shared" si="2"/>
        <v>1241881.3720930233</v>
      </c>
      <c r="W20" s="13">
        <f t="shared" si="2"/>
        <v>6248.4059999999999</v>
      </c>
      <c r="X20" s="18">
        <f t="shared" si="2"/>
        <v>1379009</v>
      </c>
      <c r="Y20" s="31">
        <f t="shared" ref="Y20:Z22" si="3">+Y17+Y14+Y11+Y8+Y5</f>
        <v>111373.986</v>
      </c>
      <c r="Z20" s="32">
        <f t="shared" si="3"/>
        <v>29661984.390274841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1142</v>
      </c>
      <c r="F21" s="21">
        <f t="shared" si="4"/>
        <v>137197</v>
      </c>
      <c r="G21" s="25">
        <f t="shared" si="4"/>
        <v>1031.425</v>
      </c>
      <c r="H21" s="26">
        <f t="shared" si="4"/>
        <v>402107</v>
      </c>
      <c r="I21" s="27">
        <f t="shared" si="4"/>
        <v>1709</v>
      </c>
      <c r="J21" s="21">
        <f t="shared" si="4"/>
        <v>3168820.3</v>
      </c>
      <c r="K21" s="25">
        <f t="shared" si="4"/>
        <v>2902</v>
      </c>
      <c r="L21" s="26">
        <f t="shared" si="4"/>
        <v>2323646</v>
      </c>
      <c r="M21" s="27">
        <f t="shared" si="4"/>
        <v>7805.0959999999995</v>
      </c>
      <c r="N21" s="21">
        <f t="shared" si="4"/>
        <v>1768954</v>
      </c>
      <c r="O21" s="25">
        <f t="shared" si="4"/>
        <v>4833</v>
      </c>
      <c r="P21" s="26">
        <f t="shared" si="4"/>
        <v>1619923</v>
      </c>
      <c r="Q21" s="27">
        <f t="shared" si="4"/>
        <v>26202</v>
      </c>
      <c r="R21" s="21">
        <f t="shared" si="4"/>
        <v>4820584.5999999996</v>
      </c>
      <c r="S21" s="25">
        <f t="shared" si="4"/>
        <v>56821</v>
      </c>
      <c r="T21" s="26">
        <f t="shared" si="4"/>
        <v>9444474</v>
      </c>
      <c r="U21" s="27">
        <f t="shared" si="2"/>
        <v>3223</v>
      </c>
      <c r="V21" s="21">
        <f t="shared" si="2"/>
        <v>1068934.0232558139</v>
      </c>
      <c r="W21" s="27">
        <f t="shared" si="2"/>
        <v>6664.2460000000001</v>
      </c>
      <c r="X21" s="26">
        <f t="shared" si="2"/>
        <v>1448788</v>
      </c>
      <c r="Y21" s="23">
        <f t="shared" si="3"/>
        <v>112332.76699999999</v>
      </c>
      <c r="Z21" s="24">
        <f t="shared" si="3"/>
        <v>26203427.923255816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2134.9079999999999</v>
      </c>
      <c r="F22" s="24">
        <f t="shared" si="2"/>
        <v>403428</v>
      </c>
      <c r="G22" s="33">
        <f t="shared" si="2"/>
        <v>1579.9940000000001</v>
      </c>
      <c r="H22" s="34">
        <f t="shared" si="2"/>
        <v>697059</v>
      </c>
      <c r="I22" s="23">
        <f t="shared" si="2"/>
        <v>4053</v>
      </c>
      <c r="J22" s="24">
        <f t="shared" si="2"/>
        <v>4350555.8545454545</v>
      </c>
      <c r="K22" s="33">
        <f t="shared" si="2"/>
        <v>5198</v>
      </c>
      <c r="L22" s="34">
        <f t="shared" si="2"/>
        <v>3672311</v>
      </c>
      <c r="M22" s="23">
        <f t="shared" si="2"/>
        <v>17300.005999999998</v>
      </c>
      <c r="N22" s="24">
        <f t="shared" si="2"/>
        <v>3381695.25</v>
      </c>
      <c r="O22" s="33">
        <f t="shared" si="2"/>
        <v>4864</v>
      </c>
      <c r="P22" s="34">
        <f t="shared" si="2"/>
        <v>1466981</v>
      </c>
      <c r="Q22" s="23">
        <f t="shared" si="2"/>
        <v>60170.9</v>
      </c>
      <c r="R22" s="24">
        <f t="shared" si="2"/>
        <v>11061510.5</v>
      </c>
      <c r="S22" s="33">
        <f t="shared" si="2"/>
        <v>36564.199999999997</v>
      </c>
      <c r="T22" s="34">
        <f t="shared" si="2"/>
        <v>4077362</v>
      </c>
      <c r="U22" s="23">
        <f t="shared" si="2"/>
        <v>4271.5</v>
      </c>
      <c r="V22" s="24">
        <f t="shared" si="2"/>
        <v>1305741.1279069767</v>
      </c>
      <c r="W22" s="23">
        <f t="shared" si="2"/>
        <v>7496.3966999999993</v>
      </c>
      <c r="X22" s="34">
        <f t="shared" si="2"/>
        <v>1787343</v>
      </c>
      <c r="Y22" s="23">
        <f t="shared" si="3"/>
        <v>143632.90470000001</v>
      </c>
      <c r="Z22" s="24">
        <f t="shared" si="3"/>
        <v>32203986.73245243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52.954432582402603</v>
      </c>
      <c r="F23" s="178"/>
      <c r="G23" s="177">
        <f>(G20+G21)/(G22+G41)*100</f>
        <v>61.298619237286786</v>
      </c>
      <c r="H23" s="178"/>
      <c r="I23" s="177">
        <f>(I20+I21)/(I22+I41)*100</f>
        <v>58.929802785822652</v>
      </c>
      <c r="J23" s="178"/>
      <c r="K23" s="177">
        <f>(K20+K21)/(K22+K41)*100</f>
        <v>44.205091685953356</v>
      </c>
      <c r="L23" s="178"/>
      <c r="M23" s="177">
        <f>(M20+M21)/(M22+M41)*100</f>
        <v>61.437489381694043</v>
      </c>
      <c r="N23" s="178"/>
      <c r="O23" s="177">
        <f>(O20+O21)/(O22+O41)*100</f>
        <v>97.897959183673464</v>
      </c>
      <c r="P23" s="178"/>
      <c r="Q23" s="177">
        <f>(Q20+Q21)/(Q22+Q41)*100</f>
        <v>43.863959265730479</v>
      </c>
      <c r="R23" s="178"/>
      <c r="S23" s="177">
        <f>(S20+S21)/(S22+S41)*100</f>
        <v>140.70087532089946</v>
      </c>
      <c r="T23" s="178"/>
      <c r="U23" s="177">
        <f>(U20+U21)/(U22+U41)*100</f>
        <v>81.993686255463814</v>
      </c>
      <c r="V23" s="178"/>
      <c r="W23" s="177">
        <f>(W20+W21)/(W22+W41)*100</f>
        <v>83.801409669464917</v>
      </c>
      <c r="X23" s="178"/>
      <c r="Y23" s="177">
        <f>(Y20+Y21)/(Y22+Y41)*100</f>
        <v>77.615429235076121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188967.39344271508</v>
      </c>
      <c r="F24" s="180"/>
      <c r="G24" s="181">
        <f>H22/G22*1000</f>
        <v>441178.25763895304</v>
      </c>
      <c r="H24" s="182"/>
      <c r="I24" s="183">
        <f>J22/I22*1000</f>
        <v>1073416.1989996186</v>
      </c>
      <c r="J24" s="184"/>
      <c r="K24" s="181">
        <f>L22/K22*1000</f>
        <v>706485.37899192004</v>
      </c>
      <c r="L24" s="182"/>
      <c r="M24" s="183">
        <f>N22/M22*1000</f>
        <v>195473.6460785043</v>
      </c>
      <c r="N24" s="184"/>
      <c r="O24" s="181">
        <f>P22/O22*1000</f>
        <v>301599.71217105264</v>
      </c>
      <c r="P24" s="182"/>
      <c r="Q24" s="183">
        <f>R22/Q22*1000</f>
        <v>183834.88530169899</v>
      </c>
      <c r="R24" s="184"/>
      <c r="S24" s="181">
        <f>T22/S22*1000</f>
        <v>111512.40831195543</v>
      </c>
      <c r="T24" s="182"/>
      <c r="U24" s="183">
        <f>V22/U22*1000</f>
        <v>305686.79103522806</v>
      </c>
      <c r="V24" s="184"/>
      <c r="W24" s="181">
        <f>X22/W22*1000</f>
        <v>238426.94984378299</v>
      </c>
      <c r="X24" s="182"/>
      <c r="Y24" s="183">
        <f>Z22/Y22*1000</f>
        <v>224210.37017747108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1.4863641478664602</v>
      </c>
      <c r="F25" s="49"/>
      <c r="G25" s="50">
        <f>G22/Y22*100</f>
        <v>1.1000223126449102</v>
      </c>
      <c r="H25" s="51"/>
      <c r="I25" s="48">
        <f>I22/Y22*100</f>
        <v>2.8217768125384151</v>
      </c>
      <c r="J25" s="49"/>
      <c r="K25" s="50">
        <f>K22/Y22*100</f>
        <v>3.6189479081111973</v>
      </c>
      <c r="L25" s="51"/>
      <c r="M25" s="48">
        <f>M22/Y22*100</f>
        <v>12.044598023087948</v>
      </c>
      <c r="N25" s="49"/>
      <c r="O25" s="50">
        <f>O22/Y22*100</f>
        <v>3.3864106627650754</v>
      </c>
      <c r="P25" s="51"/>
      <c r="Q25" s="48">
        <f>Q22/Y22*100</f>
        <v>41.892141724541752</v>
      </c>
      <c r="R25" s="49"/>
      <c r="S25" s="50">
        <f>S22/Y22*100</f>
        <v>25.456701635582807</v>
      </c>
      <c r="T25" s="51"/>
      <c r="U25" s="48">
        <f>U22/Y22*100</f>
        <v>2.9739007290298152</v>
      </c>
      <c r="V25" s="49"/>
      <c r="W25" s="50">
        <f>W22/Y22*100</f>
        <v>5.2191360438316039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31">
        <f>+'(令和4年12月)'!E20</f>
        <v>1066</v>
      </c>
      <c r="F27" s="128">
        <f>+'(令和4年12月)'!F20</f>
        <v>92281</v>
      </c>
      <c r="G27" s="129">
        <f>+'(令和4年12月)'!G20</f>
        <v>1488.88</v>
      </c>
      <c r="H27" s="130">
        <f>+'(令和4年12月)'!H20</f>
        <v>573939</v>
      </c>
      <c r="I27" s="131">
        <f>+'(令和4年12月)'!I20</f>
        <v>2619</v>
      </c>
      <c r="J27" s="128">
        <f>+'(令和4年12月)'!J20</f>
        <v>4537707.9000000004</v>
      </c>
      <c r="K27" s="129">
        <f>+'(令和4年12月)'!K20</f>
        <v>2299</v>
      </c>
      <c r="L27" s="130">
        <f>+'(令和4年12月)'!L20</f>
        <v>5344886</v>
      </c>
      <c r="M27" s="131">
        <f>+'(令和4年12月)'!M20</f>
        <v>10912.048000000001</v>
      </c>
      <c r="N27" s="128">
        <f>+'(令和4年12月)'!N20</f>
        <v>2174238</v>
      </c>
      <c r="O27" s="129">
        <f>+'(令和4年12月)'!O20</f>
        <v>4757</v>
      </c>
      <c r="P27" s="130">
        <f>+'(令和4年12月)'!P20</f>
        <v>1640444</v>
      </c>
      <c r="Q27" s="131">
        <f>+'(令和4年12月)'!Q20</f>
        <v>26869</v>
      </c>
      <c r="R27" s="128">
        <f>+'(令和4年12月)'!R20</f>
        <v>4860456</v>
      </c>
      <c r="S27" s="129">
        <f>+'(令和4年12月)'!S20</f>
        <v>59777</v>
      </c>
      <c r="T27" s="130">
        <f>+'(令和4年12月)'!T20</f>
        <v>9674862</v>
      </c>
      <c r="U27" s="131">
        <f>+'(令和4年12月)'!U20</f>
        <v>3556</v>
      </c>
      <c r="V27" s="128">
        <f>+'(令和4年12月)'!V20</f>
        <v>1093797</v>
      </c>
      <c r="W27" s="131">
        <f>+'(令和4年12月)'!W20</f>
        <v>6152.2259999999997</v>
      </c>
      <c r="X27" s="130">
        <f>+'(令和4年12月)'!X20</f>
        <v>1240395</v>
      </c>
      <c r="Y27" s="131">
        <f>+'(令和4年12月)'!Y20</f>
        <v>119496.15399999999</v>
      </c>
      <c r="Z27" s="128">
        <f>+'(令和4年12月)'!Z20</f>
        <v>31233005.899999999</v>
      </c>
    </row>
    <row r="28" spans="1:28" ht="18.95" customHeight="1" x14ac:dyDescent="0.15">
      <c r="A28" s="22"/>
      <c r="B28" s="190"/>
      <c r="C28" s="7"/>
      <c r="D28" s="55" t="s">
        <v>22</v>
      </c>
      <c r="E28" s="154">
        <f>+'(令和4年12月)'!E21</f>
        <v>1035</v>
      </c>
      <c r="F28" s="135">
        <f>+'(令和4年12月)'!F21</f>
        <v>103926</v>
      </c>
      <c r="G28" s="136">
        <f>+'(令和4年12月)'!G21</f>
        <v>1286.992</v>
      </c>
      <c r="H28" s="137">
        <f>+'(令和4年12月)'!H21</f>
        <v>481629</v>
      </c>
      <c r="I28" s="134">
        <f>+'(令和4年12月)'!I21</f>
        <v>2844</v>
      </c>
      <c r="J28" s="135">
        <f>+'(令和4年12月)'!J21</f>
        <v>4967019.3</v>
      </c>
      <c r="K28" s="136">
        <f>+'(令和4年12月)'!K21</f>
        <v>1302</v>
      </c>
      <c r="L28" s="137">
        <f>+'(令和4年12月)'!L21</f>
        <v>2950479</v>
      </c>
      <c r="M28" s="134">
        <f>+'(令和4年12月)'!M21</f>
        <v>7839.1559999999999</v>
      </c>
      <c r="N28" s="135">
        <f>+'(令和4年12月)'!N21</f>
        <v>1610615</v>
      </c>
      <c r="O28" s="136">
        <f>+'(令和4年12月)'!O21</f>
        <v>4442</v>
      </c>
      <c r="P28" s="137">
        <f>+'(令和4年12月)'!P21</f>
        <v>1518067</v>
      </c>
      <c r="Q28" s="134">
        <f>+'(令和4年12月)'!Q21</f>
        <v>24984</v>
      </c>
      <c r="R28" s="135">
        <f>+'(令和4年12月)'!R21</f>
        <v>4616449.8</v>
      </c>
      <c r="S28" s="136">
        <f>+'(令和4年12月)'!S21</f>
        <v>60936</v>
      </c>
      <c r="T28" s="137">
        <f>+'(令和4年12月)'!T21</f>
        <v>9819224</v>
      </c>
      <c r="U28" s="134">
        <f>+'(令和4年12月)'!U21</f>
        <v>3808</v>
      </c>
      <c r="V28" s="135">
        <f>+'(令和4年12月)'!V21</f>
        <v>1334115</v>
      </c>
      <c r="W28" s="134">
        <f>+'(令和4年12月)'!W21</f>
        <v>6738.1059999999998</v>
      </c>
      <c r="X28" s="137">
        <f>+'(令和4年12月)'!X21</f>
        <v>1376435</v>
      </c>
      <c r="Y28" s="138">
        <f>+'(令和4年12月)'!Y21</f>
        <v>115215.254</v>
      </c>
      <c r="Z28" s="139">
        <f>+'(令和4年12月)'!Z21</f>
        <v>28777959.100000001</v>
      </c>
    </row>
    <row r="29" spans="1:28" ht="18.95" customHeight="1" thickBot="1" x14ac:dyDescent="0.2">
      <c r="A29" s="22"/>
      <c r="B29" s="190"/>
      <c r="C29" s="7"/>
      <c r="D29" s="55" t="s">
        <v>24</v>
      </c>
      <c r="E29" s="138">
        <f>+'(令和4年12月)'!E22</f>
        <v>1876.1</v>
      </c>
      <c r="F29" s="139">
        <f>+'(令和4年12月)'!F22</f>
        <v>414965</v>
      </c>
      <c r="G29" s="140">
        <f>+'(令和4年12月)'!G22</f>
        <v>1595.252</v>
      </c>
      <c r="H29" s="141">
        <f>+'(令和4年12月)'!H22</f>
        <v>691561</v>
      </c>
      <c r="I29" s="138">
        <f>+'(令和4年12月)'!I22</f>
        <v>4646</v>
      </c>
      <c r="J29" s="139">
        <f>+'(令和4年12月)'!J22</f>
        <v>4738885.4000000004</v>
      </c>
      <c r="K29" s="140">
        <f>+'(令和4年12月)'!K22</f>
        <v>7138.7</v>
      </c>
      <c r="L29" s="141">
        <f>+'(令和4年12月)'!L22</f>
        <v>3500096</v>
      </c>
      <c r="M29" s="138">
        <f>+'(令和4年12月)'!M22</f>
        <v>18662.992000000002</v>
      </c>
      <c r="N29" s="139">
        <f>+'(令和4年12月)'!N22</f>
        <v>3844334.5</v>
      </c>
      <c r="O29" s="140">
        <f>+'(令和4年12月)'!O22</f>
        <v>5489</v>
      </c>
      <c r="P29" s="141">
        <f>+'(令和4年12月)'!P22</f>
        <v>1541216</v>
      </c>
      <c r="Q29" s="138">
        <f>+'(令和4年12月)'!Q22</f>
        <v>62623.600000000006</v>
      </c>
      <c r="R29" s="139">
        <f>+'(令和4年12月)'!R22</f>
        <v>11039736.800000001</v>
      </c>
      <c r="S29" s="140">
        <f>+'(令和4年12月)'!S22</f>
        <v>29165</v>
      </c>
      <c r="T29" s="141">
        <f>+'(令和4年12月)'!T22</f>
        <v>2537397</v>
      </c>
      <c r="U29" s="138">
        <f>+'(令和4年12月)'!U22</f>
        <v>4154.1000000000004</v>
      </c>
      <c r="V29" s="139">
        <f>+'(令和4年12月)'!V22</f>
        <v>1058306</v>
      </c>
      <c r="W29" s="138">
        <f>+'(令和4年12月)'!W22</f>
        <v>7557.4409999999998</v>
      </c>
      <c r="X29" s="141">
        <f>+'(令和4年12月)'!X22</f>
        <v>2005470.5</v>
      </c>
      <c r="Y29" s="138">
        <f>+'(令和4年12月)'!Y22</f>
        <v>142908.185</v>
      </c>
      <c r="Z29" s="139">
        <f>+'(令和4年12月)'!Z22</f>
        <v>31371968.199999999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185">
        <v>56.460281629581857</v>
      </c>
      <c r="F30" s="186"/>
      <c r="G30" s="185">
        <v>92.881521078653137</v>
      </c>
      <c r="H30" s="186"/>
      <c r="I30" s="185">
        <v>57.402542818114952</v>
      </c>
      <c r="J30" s="186"/>
      <c r="K30" s="185">
        <v>27.11514713412247</v>
      </c>
      <c r="L30" s="186"/>
      <c r="M30" s="185">
        <v>54.74309881280206</v>
      </c>
      <c r="N30" s="186"/>
      <c r="O30" s="185">
        <v>86.270280408890557</v>
      </c>
      <c r="P30" s="186"/>
      <c r="Q30" s="185">
        <v>42.033134947333942</v>
      </c>
      <c r="R30" s="186"/>
      <c r="S30" s="185">
        <v>202.91650557245879</v>
      </c>
      <c r="T30" s="186"/>
      <c r="U30" s="185">
        <v>86.026027429265667</v>
      </c>
      <c r="V30" s="186"/>
      <c r="W30" s="185">
        <v>82.10004074961455</v>
      </c>
      <c r="X30" s="186"/>
      <c r="Y30" s="185">
        <v>83.368325845407682</v>
      </c>
      <c r="Z30" s="186"/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61</v>
      </c>
      <c r="F31" s="91">
        <f t="shared" ref="F31:Z33" si="5">F20-F27</f>
        <v>20508</v>
      </c>
      <c r="G31" s="92">
        <f t="shared" si="5"/>
        <v>-535.46</v>
      </c>
      <c r="H31" s="93">
        <f t="shared" si="5"/>
        <v>-203602</v>
      </c>
      <c r="I31" s="90">
        <f t="shared" si="5"/>
        <v>-55</v>
      </c>
      <c r="J31" s="91">
        <f t="shared" si="5"/>
        <v>268377.91818181798</v>
      </c>
      <c r="K31" s="92">
        <f t="shared" si="5"/>
        <v>-235</v>
      </c>
      <c r="L31" s="93">
        <f t="shared" si="5"/>
        <v>-1350975</v>
      </c>
      <c r="M31" s="90">
        <f t="shared" si="5"/>
        <v>391.11199999999917</v>
      </c>
      <c r="N31" s="91">
        <f t="shared" si="5"/>
        <v>-159233</v>
      </c>
      <c r="O31" s="92">
        <f t="shared" si="5"/>
        <v>4</v>
      </c>
      <c r="P31" s="93">
        <f t="shared" si="5"/>
        <v>-35753</v>
      </c>
      <c r="Q31" s="90">
        <f t="shared" si="5"/>
        <v>-401</v>
      </c>
      <c r="R31" s="91">
        <f t="shared" si="5"/>
        <v>117574.20000000019</v>
      </c>
      <c r="S31" s="92">
        <f t="shared" si="5"/>
        <v>-7422</v>
      </c>
      <c r="T31" s="93">
        <f t="shared" si="5"/>
        <v>-514617</v>
      </c>
      <c r="U31" s="90">
        <f t="shared" si="5"/>
        <v>-26</v>
      </c>
      <c r="V31" s="91">
        <f t="shared" si="5"/>
        <v>148084.37209302327</v>
      </c>
      <c r="W31" s="92">
        <f t="shared" si="5"/>
        <v>96.180000000000291</v>
      </c>
      <c r="X31" s="93">
        <f t="shared" si="5"/>
        <v>138614</v>
      </c>
      <c r="Y31" s="90">
        <f t="shared" si="5"/>
        <v>-8122.1679999999906</v>
      </c>
      <c r="Z31" s="91">
        <f t="shared" si="5"/>
        <v>-1571021.5097251572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107</v>
      </c>
      <c r="F32" s="95">
        <f t="shared" si="6"/>
        <v>33271</v>
      </c>
      <c r="G32" s="96">
        <f t="shared" si="6"/>
        <v>-255.56700000000001</v>
      </c>
      <c r="H32" s="97">
        <f t="shared" si="6"/>
        <v>-79522</v>
      </c>
      <c r="I32" s="94">
        <f t="shared" si="6"/>
        <v>-1135</v>
      </c>
      <c r="J32" s="95">
        <f t="shared" si="6"/>
        <v>-1798199</v>
      </c>
      <c r="K32" s="96">
        <f t="shared" si="6"/>
        <v>1600</v>
      </c>
      <c r="L32" s="97">
        <f t="shared" si="6"/>
        <v>-626833</v>
      </c>
      <c r="M32" s="94">
        <f t="shared" si="6"/>
        <v>-34.0600000000004</v>
      </c>
      <c r="N32" s="95">
        <f t="shared" si="6"/>
        <v>158339</v>
      </c>
      <c r="O32" s="96">
        <f t="shared" si="6"/>
        <v>391</v>
      </c>
      <c r="P32" s="97">
        <f t="shared" si="6"/>
        <v>101856</v>
      </c>
      <c r="Q32" s="94">
        <f t="shared" si="6"/>
        <v>1218</v>
      </c>
      <c r="R32" s="95">
        <f t="shared" si="6"/>
        <v>204134.79999999981</v>
      </c>
      <c r="S32" s="96">
        <f t="shared" si="6"/>
        <v>-4115</v>
      </c>
      <c r="T32" s="97">
        <f t="shared" si="6"/>
        <v>-374750</v>
      </c>
      <c r="U32" s="94">
        <f t="shared" si="5"/>
        <v>-585</v>
      </c>
      <c r="V32" s="95">
        <f t="shared" si="5"/>
        <v>-265180.97674418613</v>
      </c>
      <c r="W32" s="96">
        <f t="shared" si="5"/>
        <v>-73.859999999999673</v>
      </c>
      <c r="X32" s="97">
        <f t="shared" si="5"/>
        <v>72353</v>
      </c>
      <c r="Y32" s="94">
        <f t="shared" si="5"/>
        <v>-2882.4870000000083</v>
      </c>
      <c r="Z32" s="95">
        <f t="shared" si="5"/>
        <v>-2574531.1767441854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258.80799999999999</v>
      </c>
      <c r="F33" s="95">
        <f t="shared" si="5"/>
        <v>-11537</v>
      </c>
      <c r="G33" s="96">
        <f t="shared" si="5"/>
        <v>-15.257999999999811</v>
      </c>
      <c r="H33" s="97">
        <f t="shared" si="5"/>
        <v>5498</v>
      </c>
      <c r="I33" s="94">
        <f t="shared" si="5"/>
        <v>-593</v>
      </c>
      <c r="J33" s="95">
        <f t="shared" si="5"/>
        <v>-388329.54545454588</v>
      </c>
      <c r="K33" s="96">
        <f t="shared" si="5"/>
        <v>-1940.6999999999998</v>
      </c>
      <c r="L33" s="97">
        <f t="shared" si="5"/>
        <v>172215</v>
      </c>
      <c r="M33" s="94">
        <f t="shared" si="5"/>
        <v>-1362.9860000000044</v>
      </c>
      <c r="N33" s="95">
        <f t="shared" si="5"/>
        <v>-462639.25</v>
      </c>
      <c r="O33" s="96">
        <f t="shared" si="5"/>
        <v>-625</v>
      </c>
      <c r="P33" s="97">
        <f t="shared" si="5"/>
        <v>-74235</v>
      </c>
      <c r="Q33" s="94">
        <f t="shared" si="5"/>
        <v>-2452.7000000000044</v>
      </c>
      <c r="R33" s="95">
        <f t="shared" si="5"/>
        <v>21773.699999999255</v>
      </c>
      <c r="S33" s="96">
        <f t="shared" si="5"/>
        <v>7399.1999999999971</v>
      </c>
      <c r="T33" s="97">
        <f t="shared" si="5"/>
        <v>1539965</v>
      </c>
      <c r="U33" s="94">
        <f t="shared" si="5"/>
        <v>117.39999999999964</v>
      </c>
      <c r="V33" s="95">
        <f t="shared" si="5"/>
        <v>247435.12790697673</v>
      </c>
      <c r="W33" s="96">
        <f t="shared" si="5"/>
        <v>-61.044300000000476</v>
      </c>
      <c r="X33" s="97">
        <f t="shared" si="5"/>
        <v>-218127.5</v>
      </c>
      <c r="Y33" s="94">
        <f t="shared" si="5"/>
        <v>724.71970000001602</v>
      </c>
      <c r="Z33" s="95">
        <f t="shared" si="5"/>
        <v>832018.53245243058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-3.5058490471792538</v>
      </c>
      <c r="F34" s="188"/>
      <c r="G34" s="187">
        <f t="shared" ref="G34" si="7">+G23-G30</f>
        <v>-31.58290184136635</v>
      </c>
      <c r="H34" s="188"/>
      <c r="I34" s="187">
        <f t="shared" ref="I34" si="8">+I23-I30</f>
        <v>1.5272599677076997</v>
      </c>
      <c r="J34" s="188"/>
      <c r="K34" s="187">
        <f t="shared" ref="K34" si="9">+K23-K30</f>
        <v>17.089944551830886</v>
      </c>
      <c r="L34" s="188"/>
      <c r="M34" s="187">
        <f t="shared" ref="M34" si="10">+M23-M30</f>
        <v>6.6943905688919827</v>
      </c>
      <c r="N34" s="188"/>
      <c r="O34" s="187">
        <f t="shared" ref="O34" si="11">+O23-O30</f>
        <v>11.627678774782908</v>
      </c>
      <c r="P34" s="188"/>
      <c r="Q34" s="187">
        <f t="shared" ref="Q34" si="12">+Q23-Q30</f>
        <v>1.8308243183965374</v>
      </c>
      <c r="R34" s="188"/>
      <c r="S34" s="187">
        <f t="shared" ref="S34" si="13">+S23-S30</f>
        <v>-62.215630251559332</v>
      </c>
      <c r="T34" s="188"/>
      <c r="U34" s="187">
        <f t="shared" ref="U34" si="14">+U23-U30</f>
        <v>-4.0323411738018535</v>
      </c>
      <c r="V34" s="188"/>
      <c r="W34" s="187">
        <f t="shared" ref="W34" si="15">+W23-W30</f>
        <v>1.701368919850367</v>
      </c>
      <c r="X34" s="188"/>
      <c r="Y34" s="187">
        <f t="shared" ref="Y34" si="16">+Y23-Y30</f>
        <v>-5.7528966103315611</v>
      </c>
      <c r="Z34" s="188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105.72232645403376</v>
      </c>
      <c r="F35" s="60">
        <f t="shared" si="17"/>
        <v>122.22342627409759</v>
      </c>
      <c r="G35" s="61">
        <f t="shared" si="17"/>
        <v>64.036053946590727</v>
      </c>
      <c r="H35" s="62">
        <f t="shared" si="17"/>
        <v>64.525498354354724</v>
      </c>
      <c r="I35" s="59">
        <f t="shared" si="17"/>
        <v>97.899961817487593</v>
      </c>
      <c r="J35" s="60">
        <f t="shared" si="17"/>
        <v>105.91439387673715</v>
      </c>
      <c r="K35" s="61">
        <f t="shared" si="17"/>
        <v>89.778164419312745</v>
      </c>
      <c r="L35" s="62">
        <f t="shared" si="17"/>
        <v>74.723969790936607</v>
      </c>
      <c r="M35" s="59">
        <f t="shared" si="17"/>
        <v>103.58422177028545</v>
      </c>
      <c r="N35" s="60">
        <f t="shared" si="17"/>
        <v>92.676376735205622</v>
      </c>
      <c r="O35" s="61">
        <f t="shared" si="17"/>
        <v>100.08408660920749</v>
      </c>
      <c r="P35" s="62">
        <f t="shared" si="17"/>
        <v>97.820529076274482</v>
      </c>
      <c r="Q35" s="59">
        <f t="shared" si="17"/>
        <v>98.507573783914552</v>
      </c>
      <c r="R35" s="60">
        <f t="shared" si="17"/>
        <v>102.41899525476623</v>
      </c>
      <c r="S35" s="61">
        <f t="shared" si="17"/>
        <v>87.583853321511612</v>
      </c>
      <c r="T35" s="62">
        <f t="shared" si="17"/>
        <v>94.680885370768081</v>
      </c>
      <c r="U35" s="59">
        <f t="shared" si="17"/>
        <v>99.268841394825643</v>
      </c>
      <c r="V35" s="60">
        <f t="shared" si="17"/>
        <v>113.53856082006288</v>
      </c>
      <c r="W35" s="61">
        <f t="shared" si="17"/>
        <v>101.56333658744006</v>
      </c>
      <c r="X35" s="62">
        <f t="shared" si="17"/>
        <v>111.17498861249844</v>
      </c>
      <c r="Y35" s="59">
        <f t="shared" si="17"/>
        <v>93.202987938841957</v>
      </c>
      <c r="Z35" s="60">
        <f t="shared" si="17"/>
        <v>94.96999579625745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110.33816425120773</v>
      </c>
      <c r="F36" s="64">
        <f t="shared" si="17"/>
        <v>132.01412543540596</v>
      </c>
      <c r="G36" s="65">
        <f t="shared" si="17"/>
        <v>80.142300806842627</v>
      </c>
      <c r="H36" s="66">
        <f t="shared" si="17"/>
        <v>83.48895103907779</v>
      </c>
      <c r="I36" s="63">
        <f t="shared" si="17"/>
        <v>60.091420534458507</v>
      </c>
      <c r="J36" s="64">
        <f t="shared" si="17"/>
        <v>63.79722140399172</v>
      </c>
      <c r="K36" s="65">
        <f t="shared" si="17"/>
        <v>222.88786482334868</v>
      </c>
      <c r="L36" s="66">
        <f t="shared" si="17"/>
        <v>78.754873361240669</v>
      </c>
      <c r="M36" s="63">
        <f t="shared" si="17"/>
        <v>99.56551445079036</v>
      </c>
      <c r="N36" s="64">
        <f t="shared" si="17"/>
        <v>109.8309651903155</v>
      </c>
      <c r="O36" s="65">
        <f t="shared" si="17"/>
        <v>108.80234128770824</v>
      </c>
      <c r="P36" s="66">
        <f t="shared" si="17"/>
        <v>106.70958528180903</v>
      </c>
      <c r="Q36" s="63">
        <f t="shared" si="17"/>
        <v>104.87512007684919</v>
      </c>
      <c r="R36" s="64">
        <f t="shared" si="17"/>
        <v>104.42190013633419</v>
      </c>
      <c r="S36" s="65">
        <f t="shared" si="17"/>
        <v>93.247013259813571</v>
      </c>
      <c r="T36" s="66">
        <f t="shared" si="17"/>
        <v>96.183506965519882</v>
      </c>
      <c r="U36" s="63">
        <f t="shared" si="17"/>
        <v>84.637605042016801</v>
      </c>
      <c r="V36" s="64">
        <f t="shared" si="17"/>
        <v>80.123079588777131</v>
      </c>
      <c r="W36" s="65">
        <f t="shared" si="17"/>
        <v>98.903846273715502</v>
      </c>
      <c r="X36" s="66">
        <f t="shared" si="17"/>
        <v>105.25655043645359</v>
      </c>
      <c r="Y36" s="63">
        <f t="shared" si="17"/>
        <v>97.498172420815038</v>
      </c>
      <c r="Z36" s="64">
        <f t="shared" si="17"/>
        <v>91.053809035595634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113.7950002665103</v>
      </c>
      <c r="F37" s="68">
        <f t="shared" si="17"/>
        <v>97.219765522393459</v>
      </c>
      <c r="G37" s="69">
        <f t="shared" si="17"/>
        <v>99.043536695142848</v>
      </c>
      <c r="H37" s="70">
        <f t="shared" si="17"/>
        <v>100.79501302126639</v>
      </c>
      <c r="I37" s="67">
        <f t="shared" si="17"/>
        <v>87.236332328885055</v>
      </c>
      <c r="J37" s="68">
        <f t="shared" si="17"/>
        <v>91.805466630306228</v>
      </c>
      <c r="K37" s="69">
        <f t="shared" si="17"/>
        <v>72.814377967977364</v>
      </c>
      <c r="L37" s="70">
        <f t="shared" si="17"/>
        <v>104.92029361480371</v>
      </c>
      <c r="M37" s="67">
        <f t="shared" si="17"/>
        <v>92.696851608788108</v>
      </c>
      <c r="N37" s="68">
        <f t="shared" si="17"/>
        <v>87.96568690887851</v>
      </c>
      <c r="O37" s="69">
        <f t="shared" si="17"/>
        <v>88.613590817999636</v>
      </c>
      <c r="P37" s="70">
        <f t="shared" si="17"/>
        <v>95.183348732429465</v>
      </c>
      <c r="Q37" s="67">
        <f t="shared" si="17"/>
        <v>96.083425417893565</v>
      </c>
      <c r="R37" s="68">
        <f t="shared" si="17"/>
        <v>100.19723024556164</v>
      </c>
      <c r="S37" s="69">
        <f t="shared" si="17"/>
        <v>125.37013543631063</v>
      </c>
      <c r="T37" s="70">
        <f t="shared" si="17"/>
        <v>160.69073936794283</v>
      </c>
      <c r="U37" s="67">
        <f t="shared" si="17"/>
        <v>102.82612358874363</v>
      </c>
      <c r="V37" s="68">
        <f t="shared" si="17"/>
        <v>123.38030096276282</v>
      </c>
      <c r="W37" s="69">
        <f t="shared" si="17"/>
        <v>99.192262301485385</v>
      </c>
      <c r="X37" s="70">
        <f t="shared" si="17"/>
        <v>89.123375287744196</v>
      </c>
      <c r="Y37" s="67">
        <f t="shared" si="17"/>
        <v>100.50712259763148</v>
      </c>
      <c r="Z37" s="68">
        <f t="shared" si="17"/>
        <v>102.65210817232828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42">
        <f>+'(令和5年11月)'!E20</f>
        <v>1101</v>
      </c>
      <c r="F39" s="143">
        <f>+'(令和5年11月)'!F20</f>
        <v>117230</v>
      </c>
      <c r="G39" s="142">
        <f>+'(令和5年11月)'!G20</f>
        <v>1010.5309999999999</v>
      </c>
      <c r="H39" s="143">
        <f>+'(令和5年11月)'!H20</f>
        <v>379790</v>
      </c>
      <c r="I39" s="142">
        <f>+'(令和5年11月)'!I20</f>
        <v>2007</v>
      </c>
      <c r="J39" s="143">
        <f>+'(令和5年11月)'!J20</f>
        <v>1842962.7272727273</v>
      </c>
      <c r="K39" s="142">
        <f>+'(令和5年11月)'!K20</f>
        <v>2110</v>
      </c>
      <c r="L39" s="143">
        <f>+'(令和5年11月)'!L20</f>
        <v>4070818</v>
      </c>
      <c r="M39" s="142">
        <f>+'(令和5年11月)'!M20</f>
        <v>6032.1440000000002</v>
      </c>
      <c r="N39" s="143">
        <f>+'(令和5年11月)'!N20</f>
        <v>1354166</v>
      </c>
      <c r="O39" s="142">
        <f>+'(令和5年11月)'!O20</f>
        <v>4475</v>
      </c>
      <c r="P39" s="143">
        <f>+'(令和5年11月)'!P20</f>
        <v>1492188</v>
      </c>
      <c r="Q39" s="142">
        <f>+'(令和5年11月)'!Q20</f>
        <v>27311</v>
      </c>
      <c r="R39" s="143">
        <f>+'(令和5年11月)'!R20</f>
        <v>5174366.2</v>
      </c>
      <c r="S39" s="144">
        <f>+'(令和5年11月)'!S20</f>
        <v>49685</v>
      </c>
      <c r="T39" s="145">
        <f>+'(令和5年11月)'!T20</f>
        <v>8170655</v>
      </c>
      <c r="U39" s="142">
        <f>+'(令和5年11月)'!U20</f>
        <v>3901</v>
      </c>
      <c r="V39" s="143">
        <f>+'(令和5年11月)'!V20</f>
        <v>1399752.6511627906</v>
      </c>
      <c r="W39" s="142">
        <f>+'(令和5年11月)'!W20</f>
        <v>6646.7659999999996</v>
      </c>
      <c r="X39" s="143">
        <f>+'(令和5年11月)'!X20</f>
        <v>1410098</v>
      </c>
      <c r="Y39" s="146">
        <f>+'(令和5年11月)'!Y20</f>
        <v>104279.44100000001</v>
      </c>
      <c r="Z39" s="147">
        <f>+'(令和5年11月)'!Z20</f>
        <v>25412026.578435518</v>
      </c>
    </row>
    <row r="40" spans="1:38" ht="18.95" customHeight="1" x14ac:dyDescent="0.15">
      <c r="A40" s="22"/>
      <c r="B40" s="195"/>
      <c r="C40" s="22"/>
      <c r="D40" s="82" t="s">
        <v>22</v>
      </c>
      <c r="E40" s="148">
        <f>+'(令和5年11月)'!E21</f>
        <v>1315</v>
      </c>
      <c r="F40" s="149">
        <f>+'(令和5年11月)'!F21</f>
        <v>155477</v>
      </c>
      <c r="G40" s="148">
        <f>+'(令和5年11月)'!G21</f>
        <v>1074.5619999999999</v>
      </c>
      <c r="H40" s="149">
        <f>+'(令和5年11月)'!H21</f>
        <v>402637</v>
      </c>
      <c r="I40" s="148">
        <f>+'(令和5年11月)'!I21</f>
        <v>1933</v>
      </c>
      <c r="J40" s="149">
        <f>+'(令和5年11月)'!J21</f>
        <v>1555366.2090909092</v>
      </c>
      <c r="K40" s="148">
        <f>+'(令和5年11月)'!K21</f>
        <v>2076</v>
      </c>
      <c r="L40" s="149">
        <f>+'(令和5年11月)'!L21</f>
        <v>3995207</v>
      </c>
      <c r="M40" s="148">
        <f>+'(令和5年11月)'!M21</f>
        <v>9096.1119999999992</v>
      </c>
      <c r="N40" s="149">
        <f>+'(令和5年11月)'!N21</f>
        <v>1950311</v>
      </c>
      <c r="O40" s="148">
        <f>+'(令和5年11月)'!O21</f>
        <v>4368</v>
      </c>
      <c r="P40" s="149">
        <f>+'(令和5年11月)'!P21</f>
        <v>1509272</v>
      </c>
      <c r="Q40" s="148">
        <f>+'(令和5年11月)'!Q21</f>
        <v>28514</v>
      </c>
      <c r="R40" s="149">
        <f>+'(令和5年11月)'!R21</f>
        <v>5423740</v>
      </c>
      <c r="S40" s="144">
        <f>+'(令和5年11月)'!S21</f>
        <v>47000</v>
      </c>
      <c r="T40" s="145">
        <f>+'(令和5年11月)'!T21</f>
        <v>7680471</v>
      </c>
      <c r="U40" s="148">
        <f>+'(令和5年11月)'!U21</f>
        <v>4716</v>
      </c>
      <c r="V40" s="149">
        <f>+'(令和5年11月)'!V21</f>
        <v>2090991</v>
      </c>
      <c r="W40" s="148">
        <f>+'(令和5年11月)'!W21</f>
        <v>6532.4459999999999</v>
      </c>
      <c r="X40" s="149">
        <f>+'(令和5年11月)'!X21</f>
        <v>1402471</v>
      </c>
      <c r="Y40" s="150">
        <f>+'(令和5年11月)'!Y21</f>
        <v>106625.12</v>
      </c>
      <c r="Z40" s="151">
        <f>+'(令和5年11月)'!Z21</f>
        <v>26165943.209090911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48">
        <f>+'(令和5年11月)'!E22</f>
        <v>2149.9080000000004</v>
      </c>
      <c r="F41" s="149">
        <f>+'(令和5年11月)'!F22</f>
        <v>427836</v>
      </c>
      <c r="G41" s="148">
        <f>+'(令和5年11月)'!G22</f>
        <v>1657.999</v>
      </c>
      <c r="H41" s="149">
        <f>+'(令和5年11月)'!H22</f>
        <v>728829</v>
      </c>
      <c r="I41" s="148">
        <f>+'(令和5年11月)'!I22</f>
        <v>3198</v>
      </c>
      <c r="J41" s="149">
        <f>+'(令和5年11月)'!J22</f>
        <v>2713290.3363636364</v>
      </c>
      <c r="K41" s="148">
        <f>+'(令和5年11月)'!K22</f>
        <v>6036</v>
      </c>
      <c r="L41" s="149">
        <f>+'(令和5年11月)'!L22</f>
        <v>2002046</v>
      </c>
      <c r="M41" s="148">
        <f>+'(令和5年11月)'!M22</f>
        <v>13801.942000000001</v>
      </c>
      <c r="N41" s="149">
        <f>+'(令和5年11月)'!N22</f>
        <v>3135644.25</v>
      </c>
      <c r="O41" s="148">
        <f>+'(令和5年11月)'!O22</f>
        <v>4936</v>
      </c>
      <c r="P41" s="149">
        <f>+'(令和5年11月)'!P22</f>
        <v>1482213</v>
      </c>
      <c r="Q41" s="148">
        <f>+'(令和5年11月)'!Q22</f>
        <v>59904.9</v>
      </c>
      <c r="R41" s="149">
        <f>+'(令和5年11月)'!R22</f>
        <v>10904064.9</v>
      </c>
      <c r="S41" s="144">
        <f>+'(令和5年11月)'!S22</f>
        <v>41030.199999999997</v>
      </c>
      <c r="T41" s="145">
        <f>+'(令和5年11月)'!T22</f>
        <v>4361591</v>
      </c>
      <c r="U41" s="148">
        <f>+'(令和5年11月)'!U22</f>
        <v>3964.5</v>
      </c>
      <c r="V41" s="149">
        <f>+'(令和5年11月)'!V22</f>
        <v>1132793.7790697673</v>
      </c>
      <c r="W41" s="148">
        <f>+'(令和5年11月)'!W22</f>
        <v>7912.2367000000004</v>
      </c>
      <c r="X41" s="149">
        <f>+'(令和5年11月)'!X22</f>
        <v>1857122</v>
      </c>
      <c r="Y41" s="150">
        <f>+'(令和5年11月)'!Y22</f>
        <v>144591.6857</v>
      </c>
      <c r="Z41" s="151">
        <f>+'(令和5年11月)'!Z22</f>
        <v>28745430.265433405</v>
      </c>
    </row>
    <row r="42" spans="1:38" ht="18.95" customHeight="1" thickBot="1" x14ac:dyDescent="0.2">
      <c r="A42" s="22"/>
      <c r="B42" s="195"/>
      <c r="C42" s="22"/>
      <c r="D42" s="89" t="s">
        <v>44</v>
      </c>
      <c r="E42" s="192">
        <f>+'(令和5年11月)'!E23</f>
        <v>53.524556605763273</v>
      </c>
      <c r="F42" s="193">
        <f>+'(令和5年11月)'!F23</f>
        <v>0</v>
      </c>
      <c r="G42" s="192">
        <f>+'(令和5年11月)'!G23</f>
        <v>61.688612730837512</v>
      </c>
      <c r="H42" s="193">
        <f>+'(令和5年11月)'!H23</f>
        <v>0</v>
      </c>
      <c r="I42" s="192">
        <f>+'(令和5年11月)'!I23</f>
        <v>62.322049984182229</v>
      </c>
      <c r="J42" s="193">
        <f>+'(令和5年11月)'!J23</f>
        <v>0</v>
      </c>
      <c r="K42" s="192">
        <f>+'(令和5年11月)'!K23</f>
        <v>34.773218142548593</v>
      </c>
      <c r="L42" s="193">
        <f>+'(令和5年11月)'!L23</f>
        <v>0</v>
      </c>
      <c r="M42" s="192">
        <f>+'(令和5年11月)'!M23</f>
        <v>49.329362878104405</v>
      </c>
      <c r="N42" s="193">
        <f>+'(令和5年11月)'!N23</f>
        <v>0</v>
      </c>
      <c r="O42" s="192">
        <f>+'(令和5年11月)'!O23</f>
        <v>90.558115719406047</v>
      </c>
      <c r="P42" s="193">
        <f>+'(令和5年11月)'!P23</f>
        <v>0</v>
      </c>
      <c r="Q42" s="192">
        <f>+'(令和5年11月)'!Q23</f>
        <v>46.131483611650999</v>
      </c>
      <c r="R42" s="193">
        <f>+'(令和5年11月)'!R23</f>
        <v>0</v>
      </c>
      <c r="S42" s="192">
        <f>+'(令和5年11月)'!S23</f>
        <v>121.8072601838857</v>
      </c>
      <c r="T42" s="193">
        <f>+'(令和5年11月)'!T23</f>
        <v>0</v>
      </c>
      <c r="U42" s="192">
        <f>+'(令和5年11月)'!U23</f>
        <v>98.547575480329357</v>
      </c>
      <c r="V42" s="193">
        <f>+'(令和5年11月)'!V23</f>
        <v>0</v>
      </c>
      <c r="W42" s="192">
        <f>+'(令和5年11月)'!W23</f>
        <v>83.889772839519182</v>
      </c>
      <c r="X42" s="193">
        <f>+'(令和5年11月)'!X23</f>
        <v>0</v>
      </c>
      <c r="Y42" s="192">
        <f>+'(令和5年11月)'!Y23</f>
        <v>72.344269193969836</v>
      </c>
      <c r="Z42" s="193">
        <f>+'(令和5年11月)'!Z23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26</v>
      </c>
      <c r="F43" s="93">
        <f t="shared" si="18"/>
        <v>-4441</v>
      </c>
      <c r="G43" s="90">
        <f t="shared" si="18"/>
        <v>-57.110999999999876</v>
      </c>
      <c r="H43" s="91">
        <f t="shared" si="18"/>
        <v>-9453</v>
      </c>
      <c r="I43" s="92">
        <f t="shared" si="18"/>
        <v>557</v>
      </c>
      <c r="J43" s="93">
        <f t="shared" si="18"/>
        <v>2963123.0909090908</v>
      </c>
      <c r="K43" s="90">
        <f t="shared" si="18"/>
        <v>-46</v>
      </c>
      <c r="L43" s="91">
        <f t="shared" si="18"/>
        <v>-76907</v>
      </c>
      <c r="M43" s="92">
        <f t="shared" si="18"/>
        <v>5271.0159999999996</v>
      </c>
      <c r="N43" s="93">
        <f t="shared" si="18"/>
        <v>660839</v>
      </c>
      <c r="O43" s="90">
        <f t="shared" si="18"/>
        <v>286</v>
      </c>
      <c r="P43" s="91">
        <f t="shared" si="18"/>
        <v>112503</v>
      </c>
      <c r="Q43" s="92">
        <f t="shared" si="18"/>
        <v>-843</v>
      </c>
      <c r="R43" s="93">
        <f t="shared" si="18"/>
        <v>-196336</v>
      </c>
      <c r="S43" s="90">
        <f t="shared" si="18"/>
        <v>2670</v>
      </c>
      <c r="T43" s="91">
        <f t="shared" si="18"/>
        <v>989590</v>
      </c>
      <c r="U43" s="92">
        <f t="shared" si="18"/>
        <v>-371</v>
      </c>
      <c r="V43" s="93">
        <f t="shared" si="18"/>
        <v>-157871.27906976733</v>
      </c>
      <c r="W43" s="90">
        <f t="shared" si="18"/>
        <v>-398.35999999999967</v>
      </c>
      <c r="X43" s="91">
        <f t="shared" si="18"/>
        <v>-31089</v>
      </c>
      <c r="Y43" s="90">
        <f t="shared" si="18"/>
        <v>7094.5449999999983</v>
      </c>
      <c r="Z43" s="91">
        <f t="shared" si="18"/>
        <v>4249957.8118393235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-173</v>
      </c>
      <c r="F44" s="97">
        <f t="shared" si="18"/>
        <v>-18280</v>
      </c>
      <c r="G44" s="94">
        <f t="shared" si="18"/>
        <v>-43.136999999999944</v>
      </c>
      <c r="H44" s="95">
        <f t="shared" si="18"/>
        <v>-530</v>
      </c>
      <c r="I44" s="96">
        <f t="shared" si="18"/>
        <v>-224</v>
      </c>
      <c r="J44" s="97">
        <f t="shared" si="18"/>
        <v>1613454.0909090906</v>
      </c>
      <c r="K44" s="94">
        <f t="shared" si="18"/>
        <v>826</v>
      </c>
      <c r="L44" s="95">
        <f t="shared" si="18"/>
        <v>-1671561</v>
      </c>
      <c r="M44" s="96">
        <f t="shared" si="18"/>
        <v>-1291.0159999999996</v>
      </c>
      <c r="N44" s="97">
        <f t="shared" si="18"/>
        <v>-181357</v>
      </c>
      <c r="O44" s="94">
        <f t="shared" si="18"/>
        <v>465</v>
      </c>
      <c r="P44" s="95">
        <f t="shared" si="18"/>
        <v>110651</v>
      </c>
      <c r="Q44" s="96">
        <f t="shared" si="18"/>
        <v>-2312</v>
      </c>
      <c r="R44" s="97">
        <f t="shared" si="18"/>
        <v>-603155.40000000037</v>
      </c>
      <c r="S44" s="94">
        <f t="shared" si="18"/>
        <v>9821</v>
      </c>
      <c r="T44" s="95">
        <f t="shared" si="18"/>
        <v>1764003</v>
      </c>
      <c r="U44" s="96">
        <f t="shared" si="18"/>
        <v>-1493</v>
      </c>
      <c r="V44" s="97">
        <f t="shared" si="18"/>
        <v>-1022056.9767441861</v>
      </c>
      <c r="W44" s="94">
        <f t="shared" si="18"/>
        <v>131.80000000000018</v>
      </c>
      <c r="X44" s="95">
        <f t="shared" si="18"/>
        <v>46317</v>
      </c>
      <c r="Y44" s="94">
        <f t="shared" si="18"/>
        <v>5707.6469999999972</v>
      </c>
      <c r="Z44" s="95">
        <f t="shared" si="18"/>
        <v>37484.71416490525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-15.000000000000455</v>
      </c>
      <c r="F45" s="97">
        <f t="shared" si="18"/>
        <v>-24408</v>
      </c>
      <c r="G45" s="94">
        <f t="shared" si="18"/>
        <v>-78.004999999999882</v>
      </c>
      <c r="H45" s="95">
        <f t="shared" si="18"/>
        <v>-31770</v>
      </c>
      <c r="I45" s="96">
        <f t="shared" si="18"/>
        <v>855</v>
      </c>
      <c r="J45" s="97">
        <f t="shared" si="18"/>
        <v>1637265.5181818181</v>
      </c>
      <c r="K45" s="94">
        <f t="shared" si="18"/>
        <v>-838</v>
      </c>
      <c r="L45" s="95">
        <f t="shared" si="18"/>
        <v>1670265</v>
      </c>
      <c r="M45" s="96">
        <f t="shared" si="18"/>
        <v>3498.0639999999967</v>
      </c>
      <c r="N45" s="97">
        <f t="shared" si="18"/>
        <v>246051</v>
      </c>
      <c r="O45" s="94">
        <f t="shared" si="18"/>
        <v>-72</v>
      </c>
      <c r="P45" s="95">
        <f t="shared" si="18"/>
        <v>-15232</v>
      </c>
      <c r="Q45" s="96">
        <f t="shared" si="18"/>
        <v>266</v>
      </c>
      <c r="R45" s="97">
        <f t="shared" si="18"/>
        <v>157445.59999999963</v>
      </c>
      <c r="S45" s="94">
        <f t="shared" si="18"/>
        <v>-4466</v>
      </c>
      <c r="T45" s="95">
        <f t="shared" si="18"/>
        <v>-284229</v>
      </c>
      <c r="U45" s="96">
        <f t="shared" si="18"/>
        <v>307</v>
      </c>
      <c r="V45" s="97">
        <f t="shared" si="18"/>
        <v>172947.3488372094</v>
      </c>
      <c r="W45" s="94">
        <f t="shared" si="18"/>
        <v>-415.84000000000106</v>
      </c>
      <c r="X45" s="95">
        <f t="shared" si="18"/>
        <v>-69779</v>
      </c>
      <c r="Y45" s="94">
        <f t="shared" si="18"/>
        <v>-958.78099999998813</v>
      </c>
      <c r="Z45" s="95">
        <f t="shared" si="18"/>
        <v>3458556.4670190252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-0.5701240233606697</v>
      </c>
      <c r="F46" s="193"/>
      <c r="G46" s="192">
        <f>G23-G42</f>
        <v>-0.3899934935507261</v>
      </c>
      <c r="H46" s="193"/>
      <c r="I46" s="192">
        <f>I23-I42</f>
        <v>-3.392247198359577</v>
      </c>
      <c r="J46" s="193"/>
      <c r="K46" s="192">
        <f>K23-K42</f>
        <v>9.4318735434047625</v>
      </c>
      <c r="L46" s="193"/>
      <c r="M46" s="192">
        <f>M23-M42</f>
        <v>12.108126503589638</v>
      </c>
      <c r="N46" s="193"/>
      <c r="O46" s="192">
        <f t="shared" si="18"/>
        <v>7.3398434642674175</v>
      </c>
      <c r="P46" s="193"/>
      <c r="Q46" s="192">
        <f t="shared" si="18"/>
        <v>-2.2675243459205205</v>
      </c>
      <c r="R46" s="193"/>
      <c r="S46" s="192">
        <f t="shared" si="18"/>
        <v>18.893615137013754</v>
      </c>
      <c r="T46" s="193"/>
      <c r="U46" s="192">
        <f t="shared" si="18"/>
        <v>-16.553889224865543</v>
      </c>
      <c r="V46" s="193"/>
      <c r="W46" s="192">
        <f t="shared" si="18"/>
        <v>-8.8363170054265083E-2</v>
      </c>
      <c r="X46" s="193"/>
      <c r="Y46" s="192">
        <f t="shared" si="18"/>
        <v>5.2711600411062847</v>
      </c>
      <c r="Z46" s="193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102.36148955495004</v>
      </c>
      <c r="F47" s="72">
        <f t="shared" si="19"/>
        <v>96.211720549347433</v>
      </c>
      <c r="G47" s="71">
        <f t="shared" si="19"/>
        <v>94.348416822442871</v>
      </c>
      <c r="H47" s="73">
        <f t="shared" si="19"/>
        <v>97.510992917138424</v>
      </c>
      <c r="I47" s="74">
        <f t="shared" si="19"/>
        <v>127.75286497259593</v>
      </c>
      <c r="J47" s="72">
        <f t="shared" si="19"/>
        <v>260.78041335616217</v>
      </c>
      <c r="K47" s="71">
        <f t="shared" si="19"/>
        <v>97.819905213270147</v>
      </c>
      <c r="L47" s="73">
        <f t="shared" si="19"/>
        <v>98.110772822562936</v>
      </c>
      <c r="M47" s="74">
        <f t="shared" si="19"/>
        <v>187.38213146105264</v>
      </c>
      <c r="N47" s="72">
        <f t="shared" si="19"/>
        <v>148.80044248637168</v>
      </c>
      <c r="O47" s="71">
        <f t="shared" si="19"/>
        <v>106.39106145251395</v>
      </c>
      <c r="P47" s="73">
        <f t="shared" si="19"/>
        <v>107.53946553651417</v>
      </c>
      <c r="Q47" s="74">
        <f t="shared" si="19"/>
        <v>96.913331624620113</v>
      </c>
      <c r="R47" s="72">
        <f t="shared" si="19"/>
        <v>96.205602920025257</v>
      </c>
      <c r="S47" s="71">
        <f t="shared" si="19"/>
        <v>105.37385528831639</v>
      </c>
      <c r="T47" s="73">
        <f t="shared" si="19"/>
        <v>112.11151370361372</v>
      </c>
      <c r="U47" s="74">
        <f t="shared" si="19"/>
        <v>90.489618046654712</v>
      </c>
      <c r="V47" s="72">
        <f t="shared" si="19"/>
        <v>88.721487404319475</v>
      </c>
      <c r="W47" s="71">
        <f t="shared" si="19"/>
        <v>94.006709428314466</v>
      </c>
      <c r="X47" s="73">
        <f t="shared" si="19"/>
        <v>97.795259620253333</v>
      </c>
      <c r="Y47" s="71">
        <f t="shared" si="19"/>
        <v>106.80339761314985</v>
      </c>
      <c r="Z47" s="73">
        <f t="shared" si="19"/>
        <v>116.7241986731031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86.844106463878319</v>
      </c>
      <c r="F48" s="66">
        <f t="shared" si="19"/>
        <v>88.242633958720589</v>
      </c>
      <c r="G48" s="63">
        <f t="shared" si="19"/>
        <v>95.985620187574099</v>
      </c>
      <c r="H48" s="64">
        <f t="shared" si="19"/>
        <v>99.868367785374915</v>
      </c>
      <c r="I48" s="65">
        <f t="shared" si="19"/>
        <v>88.411795137092597</v>
      </c>
      <c r="J48" s="66">
        <f t="shared" si="19"/>
        <v>203.73467556892169</v>
      </c>
      <c r="K48" s="63">
        <f t="shared" si="19"/>
        <v>139.78805394990366</v>
      </c>
      <c r="L48" s="64">
        <f t="shared" si="19"/>
        <v>58.160841228001445</v>
      </c>
      <c r="M48" s="65">
        <f t="shared" si="19"/>
        <v>85.806946968111205</v>
      </c>
      <c r="N48" s="66">
        <f t="shared" si="19"/>
        <v>90.701124077134367</v>
      </c>
      <c r="O48" s="63">
        <f t="shared" si="19"/>
        <v>110.64560439560441</v>
      </c>
      <c r="P48" s="64">
        <f t="shared" si="19"/>
        <v>107.33141541087359</v>
      </c>
      <c r="Q48" s="65">
        <f t="shared" si="19"/>
        <v>91.891702321666543</v>
      </c>
      <c r="R48" s="66">
        <f t="shared" si="19"/>
        <v>88.879345248850413</v>
      </c>
      <c r="S48" s="63">
        <f t="shared" si="19"/>
        <v>120.89574468085107</v>
      </c>
      <c r="T48" s="64">
        <f t="shared" si="19"/>
        <v>122.96738051611678</v>
      </c>
      <c r="U48" s="65">
        <f t="shared" si="19"/>
        <v>68.341815097540291</v>
      </c>
      <c r="V48" s="66">
        <f t="shared" si="19"/>
        <v>51.120928940192179</v>
      </c>
      <c r="W48" s="63">
        <f t="shared" si="19"/>
        <v>102.01762096464326</v>
      </c>
      <c r="X48" s="64">
        <f t="shared" si="19"/>
        <v>103.30252818061835</v>
      </c>
      <c r="Y48" s="63">
        <f t="shared" si="19"/>
        <v>105.35300405758043</v>
      </c>
      <c r="Z48" s="64">
        <f t="shared" si="19"/>
        <v>100.14325764550264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99.302295726142674</v>
      </c>
      <c r="F49" s="70">
        <f t="shared" si="19"/>
        <v>94.295010237567666</v>
      </c>
      <c r="G49" s="67">
        <f t="shared" si="19"/>
        <v>95.295232385544267</v>
      </c>
      <c r="H49" s="68">
        <f t="shared" si="19"/>
        <v>95.640952816092664</v>
      </c>
      <c r="I49" s="69">
        <f t="shared" si="19"/>
        <v>126.73545966228895</v>
      </c>
      <c r="J49" s="70">
        <f t="shared" si="19"/>
        <v>160.34243723346202</v>
      </c>
      <c r="K49" s="67">
        <f t="shared" si="19"/>
        <v>86.116633532140483</v>
      </c>
      <c r="L49" s="68">
        <f t="shared" si="19"/>
        <v>183.42790325497015</v>
      </c>
      <c r="M49" s="69">
        <f t="shared" si="19"/>
        <v>125.34472322807903</v>
      </c>
      <c r="N49" s="70">
        <f t="shared" si="19"/>
        <v>107.84690418882819</v>
      </c>
      <c r="O49" s="67">
        <f t="shared" si="19"/>
        <v>98.541329011345212</v>
      </c>
      <c r="P49" s="68">
        <f t="shared" si="19"/>
        <v>98.972347429148172</v>
      </c>
      <c r="Q49" s="69">
        <f t="shared" si="19"/>
        <v>100.44403713218786</v>
      </c>
      <c r="R49" s="70">
        <f t="shared" si="19"/>
        <v>101.44391657096612</v>
      </c>
      <c r="S49" s="67">
        <f t="shared" si="19"/>
        <v>89.115334558447188</v>
      </c>
      <c r="T49" s="68">
        <f t="shared" si="19"/>
        <v>93.483364212737968</v>
      </c>
      <c r="U49" s="69">
        <f t="shared" si="19"/>
        <v>107.74372556438389</v>
      </c>
      <c r="V49" s="70">
        <f t="shared" si="19"/>
        <v>115.26732861997451</v>
      </c>
      <c r="W49" s="67">
        <f t="shared" si="19"/>
        <v>94.744343277799047</v>
      </c>
      <c r="X49" s="68">
        <f t="shared" si="19"/>
        <v>96.242627032580515</v>
      </c>
      <c r="Y49" s="67">
        <f t="shared" si="19"/>
        <v>99.336904473200988</v>
      </c>
      <c r="Z49" s="68">
        <f t="shared" si="19"/>
        <v>112.03167402638591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53AD-E680-407D-9E3A-B2F10F3FB4B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81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864</v>
      </c>
      <c r="F5" s="14">
        <v>72955</v>
      </c>
      <c r="G5" s="15">
        <v>30</v>
      </c>
      <c r="H5" s="16">
        <v>5440</v>
      </c>
      <c r="I5" s="13">
        <v>1290</v>
      </c>
      <c r="J5" s="14">
        <v>1080580</v>
      </c>
      <c r="K5" s="17">
        <v>2025</v>
      </c>
      <c r="L5" s="18">
        <v>4010450</v>
      </c>
      <c r="M5" s="13">
        <v>536</v>
      </c>
      <c r="N5" s="75">
        <v>178635</v>
      </c>
      <c r="O5" s="19">
        <v>851</v>
      </c>
      <c r="P5" s="18">
        <v>50029</v>
      </c>
      <c r="Q5" s="13">
        <v>13580</v>
      </c>
      <c r="R5" s="14">
        <v>2022374</v>
      </c>
      <c r="S5" s="19">
        <v>16573</v>
      </c>
      <c r="T5" s="18">
        <v>4629590</v>
      </c>
      <c r="U5" s="13">
        <v>3519</v>
      </c>
      <c r="V5" s="14">
        <v>1355484</v>
      </c>
      <c r="W5" s="13">
        <v>533</v>
      </c>
      <c r="X5" s="18">
        <v>106835</v>
      </c>
      <c r="Y5" s="20">
        <f t="shared" ref="Y5:Z19" si="0">+W5+U5+S5+Q5+O5+M5+K5+I5+G5+E5</f>
        <v>39801</v>
      </c>
      <c r="Z5" s="21">
        <f t="shared" si="0"/>
        <v>13512372</v>
      </c>
    </row>
    <row r="6" spans="1:26" ht="18.95" customHeight="1" x14ac:dyDescent="0.15">
      <c r="A6" s="7"/>
      <c r="B6" s="22"/>
      <c r="C6" s="83"/>
      <c r="D6" s="81" t="s">
        <v>22</v>
      </c>
      <c r="E6" s="23">
        <v>950</v>
      </c>
      <c r="F6" s="24">
        <v>79530</v>
      </c>
      <c r="G6" s="25">
        <v>30</v>
      </c>
      <c r="H6" s="26">
        <v>5440</v>
      </c>
      <c r="I6" s="27">
        <v>1297</v>
      </c>
      <c r="J6" s="21">
        <v>1069663</v>
      </c>
      <c r="K6" s="25">
        <v>1991</v>
      </c>
      <c r="L6" s="26">
        <v>3941179</v>
      </c>
      <c r="M6" s="27">
        <v>858</v>
      </c>
      <c r="N6" s="76">
        <v>197613</v>
      </c>
      <c r="O6" s="25">
        <v>878</v>
      </c>
      <c r="P6" s="26">
        <v>50699</v>
      </c>
      <c r="Q6" s="27">
        <v>14190</v>
      </c>
      <c r="R6" s="21">
        <v>2117698</v>
      </c>
      <c r="S6" s="25">
        <v>14963</v>
      </c>
      <c r="T6" s="26">
        <v>4266356</v>
      </c>
      <c r="U6" s="27">
        <v>4476</v>
      </c>
      <c r="V6" s="21">
        <v>2081347</v>
      </c>
      <c r="W6" s="27">
        <v>379</v>
      </c>
      <c r="X6" s="26">
        <v>80261</v>
      </c>
      <c r="Y6" s="20">
        <f t="shared" si="0"/>
        <v>40012</v>
      </c>
      <c r="Z6" s="21">
        <f t="shared" si="0"/>
        <v>13889786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1364.9</v>
      </c>
      <c r="F7" s="36">
        <v>264854</v>
      </c>
      <c r="G7" s="29">
        <v>151</v>
      </c>
      <c r="H7" s="30">
        <v>74178</v>
      </c>
      <c r="I7" s="31">
        <v>1809</v>
      </c>
      <c r="J7" s="32">
        <v>2064425</v>
      </c>
      <c r="K7" s="77">
        <v>5784</v>
      </c>
      <c r="L7" s="30">
        <v>1840229</v>
      </c>
      <c r="M7" s="23">
        <v>1081.3</v>
      </c>
      <c r="N7" s="24">
        <v>201004.25</v>
      </c>
      <c r="O7" s="33">
        <v>3040</v>
      </c>
      <c r="P7" s="34">
        <v>711569</v>
      </c>
      <c r="Q7" s="23">
        <v>32290.400000000001</v>
      </c>
      <c r="R7" s="24">
        <v>5020095</v>
      </c>
      <c r="S7" s="33">
        <v>31919.200000000001</v>
      </c>
      <c r="T7" s="34">
        <v>3270230</v>
      </c>
      <c r="U7" s="23">
        <v>2411.5</v>
      </c>
      <c r="V7" s="24">
        <v>916182.5</v>
      </c>
      <c r="W7" s="23">
        <v>1335.2</v>
      </c>
      <c r="X7" s="34">
        <v>310955</v>
      </c>
      <c r="Y7" s="31">
        <f t="shared" si="0"/>
        <v>81186.5</v>
      </c>
      <c r="Z7" s="24">
        <f t="shared" si="0"/>
        <v>14673721.75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181.53100000000001</v>
      </c>
      <c r="H8" s="16">
        <v>107400</v>
      </c>
      <c r="I8" s="13">
        <v>463</v>
      </c>
      <c r="J8" s="14">
        <v>50479.727272727279</v>
      </c>
      <c r="K8" s="17">
        <v>5</v>
      </c>
      <c r="L8" s="18">
        <v>1328</v>
      </c>
      <c r="M8" s="13">
        <v>4389</v>
      </c>
      <c r="N8" s="75">
        <v>817246</v>
      </c>
      <c r="O8" s="19">
        <v>0</v>
      </c>
      <c r="P8" s="18">
        <v>0</v>
      </c>
      <c r="Q8" s="13">
        <v>7145</v>
      </c>
      <c r="R8" s="14">
        <v>1480582</v>
      </c>
      <c r="S8" s="19">
        <v>32867</v>
      </c>
      <c r="T8" s="18">
        <v>3481852</v>
      </c>
      <c r="U8" s="13">
        <v>168</v>
      </c>
      <c r="V8" s="14">
        <v>3348.651162790698</v>
      </c>
      <c r="W8" s="13">
        <v>43</v>
      </c>
      <c r="X8" s="18">
        <v>1400</v>
      </c>
      <c r="Y8" s="13">
        <f t="shared" si="0"/>
        <v>45427.531000000003</v>
      </c>
      <c r="Z8" s="14">
        <f t="shared" si="0"/>
        <v>5970931.3784355177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187</v>
      </c>
      <c r="F9" s="24">
        <v>32108</v>
      </c>
      <c r="G9" s="25">
        <v>183.56200000000001</v>
      </c>
      <c r="H9" s="26">
        <v>107600</v>
      </c>
      <c r="I9" s="27">
        <v>412</v>
      </c>
      <c r="J9" s="21">
        <v>52016.909090909103</v>
      </c>
      <c r="K9" s="25">
        <v>11</v>
      </c>
      <c r="L9" s="26">
        <v>2818</v>
      </c>
      <c r="M9" s="27">
        <v>5941</v>
      </c>
      <c r="N9" s="76">
        <v>1170586</v>
      </c>
      <c r="O9" s="25">
        <v>0</v>
      </c>
      <c r="P9" s="26">
        <v>0</v>
      </c>
      <c r="Q9" s="27">
        <v>7265</v>
      </c>
      <c r="R9" s="21">
        <v>1542757</v>
      </c>
      <c r="S9" s="25">
        <v>31739</v>
      </c>
      <c r="T9" s="26">
        <v>3344474</v>
      </c>
      <c r="U9" s="27">
        <v>194</v>
      </c>
      <c r="V9" s="21">
        <v>3505</v>
      </c>
      <c r="W9" s="27">
        <v>58</v>
      </c>
      <c r="X9" s="26">
        <v>2120</v>
      </c>
      <c r="Y9" s="20">
        <f t="shared" si="0"/>
        <v>45990.561999999998</v>
      </c>
      <c r="Z9" s="21">
        <f t="shared" si="0"/>
        <v>6257984.9090909092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258</v>
      </c>
      <c r="F10" s="36">
        <v>45251</v>
      </c>
      <c r="G10" s="29">
        <v>170.999</v>
      </c>
      <c r="H10" s="30">
        <v>100281</v>
      </c>
      <c r="I10" s="37">
        <v>913</v>
      </c>
      <c r="J10" s="38">
        <v>113553.63636363637</v>
      </c>
      <c r="K10" s="77">
        <v>48</v>
      </c>
      <c r="L10" s="30">
        <v>387</v>
      </c>
      <c r="M10" s="35">
        <v>7110.55</v>
      </c>
      <c r="N10" s="36">
        <v>1648797</v>
      </c>
      <c r="O10" s="29">
        <v>0</v>
      </c>
      <c r="P10" s="30">
        <v>0</v>
      </c>
      <c r="Q10" s="35">
        <v>12513</v>
      </c>
      <c r="R10" s="36">
        <v>1634846</v>
      </c>
      <c r="S10" s="29">
        <v>9005</v>
      </c>
      <c r="T10" s="30">
        <v>1067004</v>
      </c>
      <c r="U10" s="35">
        <v>816</v>
      </c>
      <c r="V10" s="36">
        <v>62453.279069767443</v>
      </c>
      <c r="W10" s="35">
        <v>345</v>
      </c>
      <c r="X10" s="30">
        <v>18448</v>
      </c>
      <c r="Y10" s="37">
        <f t="shared" si="0"/>
        <v>31179.548999999999</v>
      </c>
      <c r="Z10" s="36">
        <f t="shared" si="0"/>
        <v>4691020.915433404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600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2207</v>
      </c>
      <c r="R11" s="14">
        <v>595760.19999999995</v>
      </c>
      <c r="S11" s="19">
        <v>0</v>
      </c>
      <c r="T11" s="18">
        <v>0</v>
      </c>
      <c r="U11" s="13">
        <v>188</v>
      </c>
      <c r="V11" s="14">
        <v>38580</v>
      </c>
      <c r="W11" s="13">
        <v>3</v>
      </c>
      <c r="X11" s="18">
        <v>255</v>
      </c>
      <c r="Y11" s="13">
        <f>+W11+U11+S11+Q11+O11+M11+K11+I11+G11+E11</f>
        <v>2491</v>
      </c>
      <c r="Z11" s="14">
        <f t="shared" si="0"/>
        <v>725195.2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2316</v>
      </c>
      <c r="R12" s="21">
        <v>615730</v>
      </c>
      <c r="S12" s="25">
        <v>0</v>
      </c>
      <c r="T12" s="26">
        <v>0</v>
      </c>
      <c r="U12" s="27">
        <v>15</v>
      </c>
      <c r="V12" s="21">
        <v>2699</v>
      </c>
      <c r="W12" s="27">
        <v>2</v>
      </c>
      <c r="X12" s="26">
        <v>60</v>
      </c>
      <c r="Y12" s="20">
        <f t="shared" ref="Y12:Y19" si="1">+W12+U12+S12+Q12+O12+M12+K12+I12+G12+E12</f>
        <v>2431</v>
      </c>
      <c r="Z12" s="21">
        <f t="shared" si="0"/>
        <v>710440.3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49</v>
      </c>
      <c r="J13" s="38">
        <v>14261.7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2108881.9</v>
      </c>
      <c r="S13" s="29">
        <v>2</v>
      </c>
      <c r="T13" s="30">
        <v>1835</v>
      </c>
      <c r="U13" s="35">
        <v>690</v>
      </c>
      <c r="V13" s="36">
        <v>143818</v>
      </c>
      <c r="W13" s="35">
        <v>14</v>
      </c>
      <c r="X13" s="30">
        <v>36145</v>
      </c>
      <c r="Y13" s="37">
        <f t="shared" si="1"/>
        <v>8738.5</v>
      </c>
      <c r="Z13" s="36">
        <f t="shared" si="0"/>
        <v>2518941.6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562</v>
      </c>
      <c r="N14" s="75">
        <v>46906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562</v>
      </c>
      <c r="Z14" s="14">
        <f t="shared" si="0"/>
        <v>46906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1682</v>
      </c>
      <c r="N15" s="76">
        <v>188763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1682</v>
      </c>
      <c r="Z15" s="24">
        <f t="shared" si="0"/>
        <v>188763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4288</v>
      </c>
      <c r="N16" s="36">
        <v>719699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4288</v>
      </c>
      <c r="Z16" s="36">
        <f t="shared" si="0"/>
        <v>719699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71</v>
      </c>
      <c r="F17" s="14">
        <v>16980</v>
      </c>
      <c r="G17" s="19">
        <v>724</v>
      </c>
      <c r="H17" s="18">
        <v>191950</v>
      </c>
      <c r="I17" s="13">
        <v>251</v>
      </c>
      <c r="J17" s="14">
        <v>711303</v>
      </c>
      <c r="K17" s="19">
        <v>80</v>
      </c>
      <c r="L17" s="18">
        <v>59040</v>
      </c>
      <c r="M17" s="13">
        <v>530.14400000000001</v>
      </c>
      <c r="N17" s="75">
        <v>296379</v>
      </c>
      <c r="O17" s="19">
        <v>3624</v>
      </c>
      <c r="P17" s="18">
        <v>1442159</v>
      </c>
      <c r="Q17" s="13">
        <v>4379</v>
      </c>
      <c r="R17" s="14">
        <v>1075650</v>
      </c>
      <c r="S17" s="19">
        <v>245</v>
      </c>
      <c r="T17" s="18">
        <v>59213</v>
      </c>
      <c r="U17" s="13">
        <v>26</v>
      </c>
      <c r="V17" s="14">
        <v>2340</v>
      </c>
      <c r="W17" s="13">
        <v>6067.7659999999996</v>
      </c>
      <c r="X17" s="18">
        <v>1301608</v>
      </c>
      <c r="Y17" s="41">
        <f t="shared" si="1"/>
        <v>15997.91</v>
      </c>
      <c r="Z17" s="42">
        <f t="shared" si="0"/>
        <v>5156622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178</v>
      </c>
      <c r="F18" s="21">
        <v>43839</v>
      </c>
      <c r="G18" s="25">
        <v>786</v>
      </c>
      <c r="H18" s="26">
        <v>214597</v>
      </c>
      <c r="I18" s="27">
        <v>216</v>
      </c>
      <c r="J18" s="21">
        <v>431735</v>
      </c>
      <c r="K18" s="25">
        <v>74</v>
      </c>
      <c r="L18" s="26">
        <v>51210</v>
      </c>
      <c r="M18" s="27">
        <v>600.11199999999997</v>
      </c>
      <c r="N18" s="21">
        <v>378349</v>
      </c>
      <c r="O18" s="25">
        <v>3490</v>
      </c>
      <c r="P18" s="26">
        <v>1458573</v>
      </c>
      <c r="Q18" s="27">
        <v>4743</v>
      </c>
      <c r="R18" s="21">
        <v>1147555</v>
      </c>
      <c r="S18" s="25">
        <v>298</v>
      </c>
      <c r="T18" s="26">
        <v>69641</v>
      </c>
      <c r="U18" s="27">
        <v>31</v>
      </c>
      <c r="V18" s="21">
        <v>3440</v>
      </c>
      <c r="W18" s="27">
        <v>6093.4459999999999</v>
      </c>
      <c r="X18" s="26">
        <v>1320030</v>
      </c>
      <c r="Y18" s="23">
        <f t="shared" si="1"/>
        <v>16509.557999999997</v>
      </c>
      <c r="Z18" s="24">
        <f t="shared" si="0"/>
        <v>5118969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527.00800000000004</v>
      </c>
      <c r="F19" s="24">
        <v>117731</v>
      </c>
      <c r="G19" s="33">
        <v>1141</v>
      </c>
      <c r="H19" s="34">
        <v>359370</v>
      </c>
      <c r="I19" s="23">
        <v>427</v>
      </c>
      <c r="J19" s="24">
        <v>521050</v>
      </c>
      <c r="K19" s="78">
        <v>204</v>
      </c>
      <c r="L19" s="34">
        <v>161430</v>
      </c>
      <c r="M19" s="23">
        <v>1303.0920000000001</v>
      </c>
      <c r="N19" s="24">
        <v>547144</v>
      </c>
      <c r="O19" s="33">
        <v>1896</v>
      </c>
      <c r="P19" s="34">
        <v>770644</v>
      </c>
      <c r="Q19" s="23">
        <v>7332</v>
      </c>
      <c r="R19" s="24">
        <v>2140242</v>
      </c>
      <c r="S19" s="33">
        <v>104</v>
      </c>
      <c r="T19" s="34">
        <v>22522</v>
      </c>
      <c r="U19" s="23">
        <v>47</v>
      </c>
      <c r="V19" s="24">
        <v>10340</v>
      </c>
      <c r="W19" s="23">
        <v>6218.0367000000006</v>
      </c>
      <c r="X19" s="34">
        <v>1491574</v>
      </c>
      <c r="Y19" s="35">
        <f t="shared" si="1"/>
        <v>19199.136700000003</v>
      </c>
      <c r="Z19" s="36">
        <f t="shared" si="0"/>
        <v>6142047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1101</v>
      </c>
      <c r="F20" s="14">
        <f t="shared" ref="F20:X22" si="2">F5+F8+F11+F14+F17</f>
        <v>117230</v>
      </c>
      <c r="G20" s="19">
        <f>G5+G8+G11+G14+G17</f>
        <v>1010.5309999999999</v>
      </c>
      <c r="H20" s="18">
        <f t="shared" si="2"/>
        <v>379790</v>
      </c>
      <c r="I20" s="13">
        <f t="shared" si="2"/>
        <v>2007</v>
      </c>
      <c r="J20" s="14">
        <f t="shared" si="2"/>
        <v>1842962.7272727273</v>
      </c>
      <c r="K20" s="19">
        <f t="shared" si="2"/>
        <v>2110</v>
      </c>
      <c r="L20" s="18">
        <f t="shared" si="2"/>
        <v>4070818</v>
      </c>
      <c r="M20" s="13">
        <f t="shared" si="2"/>
        <v>6032.1440000000002</v>
      </c>
      <c r="N20" s="14">
        <f t="shared" si="2"/>
        <v>1354166</v>
      </c>
      <c r="O20" s="19">
        <f t="shared" si="2"/>
        <v>4475</v>
      </c>
      <c r="P20" s="18">
        <f t="shared" si="2"/>
        <v>1492188</v>
      </c>
      <c r="Q20" s="13">
        <f t="shared" si="2"/>
        <v>27311</v>
      </c>
      <c r="R20" s="14">
        <f t="shared" si="2"/>
        <v>5174366.2</v>
      </c>
      <c r="S20" s="19">
        <f t="shared" si="2"/>
        <v>49685</v>
      </c>
      <c r="T20" s="18">
        <f t="shared" si="2"/>
        <v>8170655</v>
      </c>
      <c r="U20" s="13">
        <f t="shared" si="2"/>
        <v>3901</v>
      </c>
      <c r="V20" s="14">
        <f t="shared" si="2"/>
        <v>1399752.6511627906</v>
      </c>
      <c r="W20" s="13">
        <f t="shared" si="2"/>
        <v>6646.7659999999996</v>
      </c>
      <c r="X20" s="18">
        <f t="shared" si="2"/>
        <v>1410098</v>
      </c>
      <c r="Y20" s="31">
        <f t="shared" ref="Y20:Z22" si="3">+Y17+Y14+Y11+Y8+Y5</f>
        <v>104279.44100000001</v>
      </c>
      <c r="Z20" s="32">
        <f t="shared" si="3"/>
        <v>25412026.578435518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1315</v>
      </c>
      <c r="F21" s="21">
        <f t="shared" si="4"/>
        <v>155477</v>
      </c>
      <c r="G21" s="25">
        <f t="shared" si="4"/>
        <v>1074.5619999999999</v>
      </c>
      <c r="H21" s="26">
        <f t="shared" si="4"/>
        <v>402637</v>
      </c>
      <c r="I21" s="27">
        <f t="shared" si="4"/>
        <v>1933</v>
      </c>
      <c r="J21" s="21">
        <f t="shared" si="4"/>
        <v>1555366.2090909092</v>
      </c>
      <c r="K21" s="25">
        <f t="shared" si="4"/>
        <v>2076</v>
      </c>
      <c r="L21" s="26">
        <f t="shared" si="4"/>
        <v>3995207</v>
      </c>
      <c r="M21" s="27">
        <f t="shared" si="4"/>
        <v>9096.1119999999992</v>
      </c>
      <c r="N21" s="21">
        <f t="shared" si="4"/>
        <v>1950311</v>
      </c>
      <c r="O21" s="25">
        <f t="shared" si="4"/>
        <v>4368</v>
      </c>
      <c r="P21" s="26">
        <f t="shared" si="4"/>
        <v>1509272</v>
      </c>
      <c r="Q21" s="27">
        <f t="shared" si="4"/>
        <v>28514</v>
      </c>
      <c r="R21" s="21">
        <f t="shared" si="4"/>
        <v>5423740</v>
      </c>
      <c r="S21" s="25">
        <f t="shared" si="4"/>
        <v>47000</v>
      </c>
      <c r="T21" s="26">
        <f t="shared" si="4"/>
        <v>7680471</v>
      </c>
      <c r="U21" s="27">
        <f t="shared" si="2"/>
        <v>4716</v>
      </c>
      <c r="V21" s="21">
        <f t="shared" si="2"/>
        <v>2090991</v>
      </c>
      <c r="W21" s="27">
        <f t="shared" si="2"/>
        <v>6532.4459999999999</v>
      </c>
      <c r="X21" s="26">
        <f t="shared" si="2"/>
        <v>1402471</v>
      </c>
      <c r="Y21" s="23">
        <f t="shared" si="3"/>
        <v>106625.12</v>
      </c>
      <c r="Z21" s="24">
        <f t="shared" si="3"/>
        <v>26165943.209090911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2149.9080000000004</v>
      </c>
      <c r="F22" s="24">
        <f t="shared" si="2"/>
        <v>427836</v>
      </c>
      <c r="G22" s="33">
        <f t="shared" si="2"/>
        <v>1657.999</v>
      </c>
      <c r="H22" s="34">
        <f t="shared" si="2"/>
        <v>728829</v>
      </c>
      <c r="I22" s="23">
        <f t="shared" si="2"/>
        <v>3198</v>
      </c>
      <c r="J22" s="24">
        <f t="shared" si="2"/>
        <v>2713290.3363636364</v>
      </c>
      <c r="K22" s="33">
        <f t="shared" si="2"/>
        <v>6036</v>
      </c>
      <c r="L22" s="34">
        <f t="shared" si="2"/>
        <v>2002046</v>
      </c>
      <c r="M22" s="23">
        <f t="shared" si="2"/>
        <v>13801.942000000001</v>
      </c>
      <c r="N22" s="24">
        <f t="shared" si="2"/>
        <v>3135644.25</v>
      </c>
      <c r="O22" s="33">
        <f t="shared" si="2"/>
        <v>4936</v>
      </c>
      <c r="P22" s="34">
        <f t="shared" si="2"/>
        <v>1482213</v>
      </c>
      <c r="Q22" s="23">
        <f t="shared" si="2"/>
        <v>59904.9</v>
      </c>
      <c r="R22" s="24">
        <f t="shared" si="2"/>
        <v>10904064.9</v>
      </c>
      <c r="S22" s="33">
        <f t="shared" si="2"/>
        <v>41030.199999999997</v>
      </c>
      <c r="T22" s="34">
        <f t="shared" si="2"/>
        <v>4361591</v>
      </c>
      <c r="U22" s="23">
        <f t="shared" si="2"/>
        <v>3964.5</v>
      </c>
      <c r="V22" s="24">
        <f t="shared" si="2"/>
        <v>1132793.7790697673</v>
      </c>
      <c r="W22" s="23">
        <f t="shared" si="2"/>
        <v>7912.2367000000004</v>
      </c>
      <c r="X22" s="34">
        <f t="shared" si="2"/>
        <v>1857122</v>
      </c>
      <c r="Y22" s="23">
        <f t="shared" si="3"/>
        <v>144591.6857</v>
      </c>
      <c r="Z22" s="24">
        <f t="shared" si="3"/>
        <v>28745430.265433405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53.524556605763273</v>
      </c>
      <c r="F23" s="178"/>
      <c r="G23" s="177">
        <f>(G20+G21)/(G22+G41)*100</f>
        <v>61.688612730837512</v>
      </c>
      <c r="H23" s="178"/>
      <c r="I23" s="177">
        <f>(I20+I21)/(I22+I41)*100</f>
        <v>62.322049984182229</v>
      </c>
      <c r="J23" s="178"/>
      <c r="K23" s="177">
        <f>(K20+K21)/(K22+K41)*100</f>
        <v>34.773218142548593</v>
      </c>
      <c r="L23" s="178"/>
      <c r="M23" s="177">
        <f>(M20+M21)/(M22+M41)*100</f>
        <v>49.329362878104405</v>
      </c>
      <c r="N23" s="178"/>
      <c r="O23" s="177">
        <f>(O20+O21)/(O22+O41)*100</f>
        <v>90.558115719406047</v>
      </c>
      <c r="P23" s="178"/>
      <c r="Q23" s="177">
        <f>(Q20+Q21)/(Q22+Q41)*100</f>
        <v>46.131483611650999</v>
      </c>
      <c r="R23" s="178"/>
      <c r="S23" s="177">
        <f>(S20+S21)/(S22+S41)*100</f>
        <v>121.8072601838857</v>
      </c>
      <c r="T23" s="178"/>
      <c r="U23" s="177">
        <f>(U20+U21)/(U22+U41)*100</f>
        <v>98.547575480329357</v>
      </c>
      <c r="V23" s="178"/>
      <c r="W23" s="177">
        <f>(W20+W21)/(W22+W41)*100</f>
        <v>83.889772839519182</v>
      </c>
      <c r="X23" s="178"/>
      <c r="Y23" s="177">
        <f>(Y20+Y21)/(Y22+Y41)*100</f>
        <v>72.344269193969836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199002.00380667447</v>
      </c>
      <c r="F24" s="180"/>
      <c r="G24" s="181">
        <f>H22/G22*1000</f>
        <v>439583.49793938355</v>
      </c>
      <c r="H24" s="182"/>
      <c r="I24" s="183">
        <f>J22/I22*1000</f>
        <v>848433.50105179381</v>
      </c>
      <c r="J24" s="184"/>
      <c r="K24" s="181">
        <f>L22/K22*1000</f>
        <v>331684.22796554014</v>
      </c>
      <c r="L24" s="182"/>
      <c r="M24" s="183">
        <f>N22/M22*1000</f>
        <v>227188.62678889677</v>
      </c>
      <c r="N24" s="184"/>
      <c r="O24" s="181">
        <f>P22/O22*1000</f>
        <v>300286.26418152353</v>
      </c>
      <c r="P24" s="182"/>
      <c r="Q24" s="183">
        <f>R22/Q22*1000</f>
        <v>182022.92133030854</v>
      </c>
      <c r="R24" s="184"/>
      <c r="S24" s="181">
        <f>T22/S22*1000</f>
        <v>106301.96781882615</v>
      </c>
      <c r="T24" s="182"/>
      <c r="U24" s="183">
        <f>V22/U22*1000</f>
        <v>285734.33700839133</v>
      </c>
      <c r="V24" s="184"/>
      <c r="W24" s="181">
        <f>X22/W22*1000</f>
        <v>234715.17225969743</v>
      </c>
      <c r="X24" s="182"/>
      <c r="Y24" s="183">
        <f>Z22/Y22*1000</f>
        <v>198804.17138973437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1.4868821741663949</v>
      </c>
      <c r="F25" s="49"/>
      <c r="G25" s="50">
        <f>G22/Y22*100</f>
        <v>1.1466765823866454</v>
      </c>
      <c r="H25" s="51"/>
      <c r="I25" s="48">
        <f>I22/Y22*100</f>
        <v>2.2117454295644885</v>
      </c>
      <c r="J25" s="49"/>
      <c r="K25" s="50">
        <f>K22/Y22*100</f>
        <v>4.1745138876958263</v>
      </c>
      <c r="L25" s="51"/>
      <c r="M25" s="48">
        <f>M22/Y22*100</f>
        <v>9.5454603307111174</v>
      </c>
      <c r="N25" s="49"/>
      <c r="O25" s="50">
        <f>O22/Y22*100</f>
        <v>3.4137509194278657</v>
      </c>
      <c r="P25" s="51"/>
      <c r="Q25" s="48">
        <f>Q22/Y22*100</f>
        <v>41.430390488904855</v>
      </c>
      <c r="R25" s="49"/>
      <c r="S25" s="50">
        <f>S22/Y22*100</f>
        <v>28.376597036934605</v>
      </c>
      <c r="T25" s="51"/>
      <c r="U25" s="48">
        <f>U22/Y22*100</f>
        <v>2.7418588979075715</v>
      </c>
      <c r="V25" s="49"/>
      <c r="W25" s="50">
        <f>W22/Y22*100</f>
        <v>5.4721242523006284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31">
        <f>+'(令和4年11月)'!E20</f>
        <v>1581.5</v>
      </c>
      <c r="F27" s="128">
        <f>+'(令和4年11月)'!F20</f>
        <v>288894</v>
      </c>
      <c r="G27" s="129">
        <f>+'(令和4年11月)'!G20</f>
        <v>1248.845</v>
      </c>
      <c r="H27" s="130">
        <f>+'(令和4年11月)'!H20</f>
        <v>456301</v>
      </c>
      <c r="I27" s="131">
        <f>+'(令和4年11月)'!I20</f>
        <v>2336</v>
      </c>
      <c r="J27" s="128">
        <f>+'(令和4年11月)'!J20</f>
        <v>3788202.2</v>
      </c>
      <c r="K27" s="129">
        <f>+'(令和4年11月)'!K20</f>
        <v>2090</v>
      </c>
      <c r="L27" s="130">
        <f>+'(令和4年11月)'!L20</f>
        <v>4438842</v>
      </c>
      <c r="M27" s="131">
        <f>+'(令和4年11月)'!M20</f>
        <v>7352.16</v>
      </c>
      <c r="N27" s="128">
        <f>+'(令和4年11月)'!N20</f>
        <v>1962257.75</v>
      </c>
      <c r="O27" s="129">
        <f>+'(令和4年11月)'!O20</f>
        <v>4400</v>
      </c>
      <c r="P27" s="130">
        <f>+'(令和4年11月)'!P20</f>
        <v>1514076</v>
      </c>
      <c r="Q27" s="131">
        <f>+'(令和4年11月)'!Q20</f>
        <v>28019.8</v>
      </c>
      <c r="R27" s="128">
        <f>+'(令和4年11月)'!R20</f>
        <v>5170517.5</v>
      </c>
      <c r="S27" s="129">
        <f>+'(令和4年11月)'!S20</f>
        <v>52965</v>
      </c>
      <c r="T27" s="130">
        <f>+'(令和4年11月)'!T20</f>
        <v>8466312</v>
      </c>
      <c r="U27" s="131">
        <f>+'(令和4年11月)'!U20</f>
        <v>4785.1000000000004</v>
      </c>
      <c r="V27" s="128">
        <f>+'(令和4年11月)'!V20</f>
        <v>1532798.5</v>
      </c>
      <c r="W27" s="131">
        <f>+'(令和4年11月)'!W20</f>
        <v>7405.8419999999996</v>
      </c>
      <c r="X27" s="130">
        <f>+'(令和4年11月)'!X20</f>
        <v>1686011.5</v>
      </c>
      <c r="Y27" s="131">
        <f>+'(令和4年11月)'!Y20</f>
        <v>112184.247</v>
      </c>
      <c r="Z27" s="128">
        <f>+'(令和4年11月)'!Z20</f>
        <v>29304212.449999999</v>
      </c>
    </row>
    <row r="28" spans="1:28" ht="18.95" customHeight="1" x14ac:dyDescent="0.15">
      <c r="A28" s="22"/>
      <c r="B28" s="190"/>
      <c r="C28" s="7"/>
      <c r="D28" s="55" t="s">
        <v>22</v>
      </c>
      <c r="E28" s="154">
        <f>+'(令和4年11月)'!E21</f>
        <v>1985.4</v>
      </c>
      <c r="F28" s="135">
        <f>+'(令和4年11月)'!F21</f>
        <v>270845</v>
      </c>
      <c r="G28" s="136">
        <f>+'(令和4年11月)'!G21</f>
        <v>1372.0309999999999</v>
      </c>
      <c r="H28" s="137">
        <f>+'(令和4年11月)'!H21</f>
        <v>499116</v>
      </c>
      <c r="I28" s="134">
        <f>+'(令和4年11月)'!I21</f>
        <v>2546</v>
      </c>
      <c r="J28" s="135">
        <f>+'(令和4年11月)'!J21</f>
        <v>4221587.3</v>
      </c>
      <c r="K28" s="136">
        <f>+'(令和4年11月)'!K21</f>
        <v>1883.3</v>
      </c>
      <c r="L28" s="137">
        <f>+'(令和4年11月)'!L21</f>
        <v>4106884</v>
      </c>
      <c r="M28" s="134">
        <f>+'(令和4年11月)'!M21</f>
        <v>10245.06</v>
      </c>
      <c r="N28" s="135">
        <f>+'(令和4年11月)'!N21</f>
        <v>2312822.25</v>
      </c>
      <c r="O28" s="136">
        <f>+'(令和4年11月)'!O21</f>
        <v>4436</v>
      </c>
      <c r="P28" s="137">
        <f>+'(令和4年11月)'!P21</f>
        <v>1496114</v>
      </c>
      <c r="Q28" s="134">
        <f>+'(令和4年11月)'!Q21</f>
        <v>27814.2</v>
      </c>
      <c r="R28" s="135">
        <f>+'(令和4年11月)'!R21</f>
        <v>5125062.3</v>
      </c>
      <c r="S28" s="136">
        <f>+'(令和4年11月)'!S21</f>
        <v>52216</v>
      </c>
      <c r="T28" s="137">
        <f>+'(令和4年11月)'!T21</f>
        <v>8459042</v>
      </c>
      <c r="U28" s="134">
        <f>+'(令和4年11月)'!U21</f>
        <v>5872</v>
      </c>
      <c r="V28" s="135">
        <f>+'(令和4年11月)'!V21</f>
        <v>2194095.5</v>
      </c>
      <c r="W28" s="134">
        <f>+'(令和4年11月)'!W21</f>
        <v>7034.3620000000001</v>
      </c>
      <c r="X28" s="137">
        <f>+'(令和4年11月)'!X21</f>
        <v>1566283</v>
      </c>
      <c r="Y28" s="138">
        <f>+'(令和4年11月)'!Y21</f>
        <v>115404.353</v>
      </c>
      <c r="Z28" s="139">
        <f>+'(令和4年11月)'!Z21</f>
        <v>30251851.350000001</v>
      </c>
    </row>
    <row r="29" spans="1:28" ht="18.95" customHeight="1" thickBot="1" x14ac:dyDescent="0.2">
      <c r="A29" s="22"/>
      <c r="B29" s="190"/>
      <c r="C29" s="7"/>
      <c r="D29" s="55" t="s">
        <v>24</v>
      </c>
      <c r="E29" s="138">
        <f>+'(令和4年11月)'!E22</f>
        <v>1845.1</v>
      </c>
      <c r="F29" s="139">
        <f>+'(令和4年11月)'!F22</f>
        <v>426610</v>
      </c>
      <c r="G29" s="140">
        <f>+'(令和4年11月)'!G22</f>
        <v>1393.364</v>
      </c>
      <c r="H29" s="141">
        <f>+'(令和4年11月)'!H22</f>
        <v>599251</v>
      </c>
      <c r="I29" s="138">
        <f>+'(令和4年11月)'!I22</f>
        <v>4871</v>
      </c>
      <c r="J29" s="139">
        <f>+'(令和4年11月)'!J22</f>
        <v>5168196.8</v>
      </c>
      <c r="K29" s="140">
        <f>+'(令和4年11月)'!K22</f>
        <v>6141.7</v>
      </c>
      <c r="L29" s="141">
        <f>+'(令和4年11月)'!L22</f>
        <v>1105689</v>
      </c>
      <c r="M29" s="138">
        <f>+'(令和4年11月)'!M22</f>
        <v>15590.1</v>
      </c>
      <c r="N29" s="139">
        <f>+'(令和4年11月)'!N22</f>
        <v>3280711.5</v>
      </c>
      <c r="O29" s="140">
        <f>+'(令和4年11月)'!O22</f>
        <v>5174</v>
      </c>
      <c r="P29" s="141">
        <f>+'(令和4年11月)'!P22</f>
        <v>1418839</v>
      </c>
      <c r="Q29" s="138">
        <f>+'(令和4年11月)'!Q22</f>
        <v>60738.600000000006</v>
      </c>
      <c r="R29" s="139">
        <f>+'(令和4年11月)'!R22</f>
        <v>10795730.6</v>
      </c>
      <c r="S29" s="140">
        <f>+'(令和4年11月)'!S22</f>
        <v>30324</v>
      </c>
      <c r="T29" s="141">
        <f>+'(令和4年11月)'!T22</f>
        <v>2681759</v>
      </c>
      <c r="U29" s="138">
        <f>+'(令和4年11月)'!U22</f>
        <v>4406.1000000000004</v>
      </c>
      <c r="V29" s="139">
        <f>+'(令和4年11月)'!V22</f>
        <v>1298624</v>
      </c>
      <c r="W29" s="138">
        <f>+'(令和4年11月)'!W22</f>
        <v>8143.3210000000008</v>
      </c>
      <c r="X29" s="141">
        <f>+'(令和4年11月)'!X22</f>
        <v>2141510.5</v>
      </c>
      <c r="Y29" s="138">
        <f>+'(令和4年11月)'!Y22</f>
        <v>138627.285</v>
      </c>
      <c r="Z29" s="139">
        <f>+'(令和4年11月)'!Z22</f>
        <v>28916921.399999999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185">
        <v>87.122933001147999</v>
      </c>
      <c r="F30" s="186"/>
      <c r="G30" s="185">
        <v>90.067129131651328</v>
      </c>
      <c r="H30" s="186"/>
      <c r="I30" s="185">
        <v>49.055466237942127</v>
      </c>
      <c r="J30" s="186"/>
      <c r="K30" s="185">
        <v>32.900544022787685</v>
      </c>
      <c r="L30" s="186"/>
      <c r="M30" s="185">
        <v>51.645491604814353</v>
      </c>
      <c r="N30" s="186"/>
      <c r="O30" s="185">
        <v>85.092449922958409</v>
      </c>
      <c r="P30" s="186"/>
      <c r="Q30" s="185">
        <v>46.040457947285262</v>
      </c>
      <c r="R30" s="186"/>
      <c r="S30" s="185">
        <v>175.59725537988948</v>
      </c>
      <c r="T30" s="186"/>
      <c r="U30" s="185">
        <v>107.65726177127213</v>
      </c>
      <c r="V30" s="186"/>
      <c r="W30" s="185">
        <v>90.732372061308581</v>
      </c>
      <c r="X30" s="186"/>
      <c r="Y30" s="185">
        <v>81.144081613985009</v>
      </c>
      <c r="Z30" s="186"/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-480.5</v>
      </c>
      <c r="F31" s="91">
        <f t="shared" ref="F31:Z33" si="5">F20-F27</f>
        <v>-171664</v>
      </c>
      <c r="G31" s="92">
        <f t="shared" si="5"/>
        <v>-238.31400000000008</v>
      </c>
      <c r="H31" s="93">
        <f t="shared" si="5"/>
        <v>-76511</v>
      </c>
      <c r="I31" s="90">
        <f t="shared" si="5"/>
        <v>-329</v>
      </c>
      <c r="J31" s="91">
        <f t="shared" si="5"/>
        <v>-1945239.4727272729</v>
      </c>
      <c r="K31" s="92">
        <f t="shared" si="5"/>
        <v>20</v>
      </c>
      <c r="L31" s="93">
        <f t="shared" si="5"/>
        <v>-368024</v>
      </c>
      <c r="M31" s="90">
        <f t="shared" si="5"/>
        <v>-1320.0159999999996</v>
      </c>
      <c r="N31" s="91">
        <f t="shared" si="5"/>
        <v>-608091.75</v>
      </c>
      <c r="O31" s="92">
        <f t="shared" si="5"/>
        <v>75</v>
      </c>
      <c r="P31" s="93">
        <f t="shared" si="5"/>
        <v>-21888</v>
      </c>
      <c r="Q31" s="90">
        <f t="shared" si="5"/>
        <v>-708.79999999999927</v>
      </c>
      <c r="R31" s="91">
        <f t="shared" si="5"/>
        <v>3848.7000000001863</v>
      </c>
      <c r="S31" s="92">
        <f t="shared" si="5"/>
        <v>-3280</v>
      </c>
      <c r="T31" s="93">
        <f t="shared" si="5"/>
        <v>-295657</v>
      </c>
      <c r="U31" s="90">
        <f t="shared" si="5"/>
        <v>-884.10000000000036</v>
      </c>
      <c r="V31" s="91">
        <f t="shared" si="5"/>
        <v>-133045.8488372094</v>
      </c>
      <c r="W31" s="92">
        <f t="shared" si="5"/>
        <v>-759.07600000000002</v>
      </c>
      <c r="X31" s="93">
        <f t="shared" si="5"/>
        <v>-275913.5</v>
      </c>
      <c r="Y31" s="90">
        <f t="shared" si="5"/>
        <v>-7904.8059999999969</v>
      </c>
      <c r="Z31" s="91">
        <f t="shared" si="5"/>
        <v>-3892185.8715644814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-670.40000000000009</v>
      </c>
      <c r="F32" s="95">
        <f t="shared" si="6"/>
        <v>-115368</v>
      </c>
      <c r="G32" s="96">
        <f t="shared" si="6"/>
        <v>-297.46900000000005</v>
      </c>
      <c r="H32" s="97">
        <f t="shared" si="6"/>
        <v>-96479</v>
      </c>
      <c r="I32" s="94">
        <f t="shared" si="6"/>
        <v>-613</v>
      </c>
      <c r="J32" s="95">
        <f t="shared" si="6"/>
        <v>-2666221.0909090908</v>
      </c>
      <c r="K32" s="96">
        <f t="shared" si="6"/>
        <v>192.70000000000005</v>
      </c>
      <c r="L32" s="97">
        <f t="shared" si="6"/>
        <v>-111677</v>
      </c>
      <c r="M32" s="94">
        <f t="shared" si="6"/>
        <v>-1148.9480000000003</v>
      </c>
      <c r="N32" s="95">
        <f t="shared" si="6"/>
        <v>-362511.25</v>
      </c>
      <c r="O32" s="96">
        <f t="shared" si="6"/>
        <v>-68</v>
      </c>
      <c r="P32" s="97">
        <f t="shared" si="6"/>
        <v>13158</v>
      </c>
      <c r="Q32" s="94">
        <f t="shared" si="6"/>
        <v>699.79999999999927</v>
      </c>
      <c r="R32" s="95">
        <f t="shared" si="6"/>
        <v>298677.70000000019</v>
      </c>
      <c r="S32" s="96">
        <f t="shared" si="6"/>
        <v>-5216</v>
      </c>
      <c r="T32" s="97">
        <f t="shared" si="6"/>
        <v>-778571</v>
      </c>
      <c r="U32" s="94">
        <f t="shared" si="5"/>
        <v>-1156</v>
      </c>
      <c r="V32" s="95">
        <f t="shared" si="5"/>
        <v>-103104.5</v>
      </c>
      <c r="W32" s="96">
        <f t="shared" si="5"/>
        <v>-501.91600000000017</v>
      </c>
      <c r="X32" s="97">
        <f t="shared" si="5"/>
        <v>-163812</v>
      </c>
      <c r="Y32" s="94">
        <f t="shared" si="5"/>
        <v>-8779.2330000000075</v>
      </c>
      <c r="Z32" s="95">
        <f t="shared" si="5"/>
        <v>-4085908.1409090906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304.80800000000045</v>
      </c>
      <c r="F33" s="95">
        <f t="shared" si="5"/>
        <v>1226</v>
      </c>
      <c r="G33" s="96">
        <f t="shared" si="5"/>
        <v>264.63499999999999</v>
      </c>
      <c r="H33" s="97">
        <f t="shared" si="5"/>
        <v>129578</v>
      </c>
      <c r="I33" s="94">
        <f t="shared" si="5"/>
        <v>-1673</v>
      </c>
      <c r="J33" s="95">
        <f t="shared" si="5"/>
        <v>-2454906.4636363634</v>
      </c>
      <c r="K33" s="96">
        <f t="shared" si="5"/>
        <v>-105.69999999999982</v>
      </c>
      <c r="L33" s="97">
        <f t="shared" si="5"/>
        <v>896357</v>
      </c>
      <c r="M33" s="94">
        <f t="shared" si="5"/>
        <v>-1788.1579999999994</v>
      </c>
      <c r="N33" s="95">
        <f t="shared" si="5"/>
        <v>-145067.25</v>
      </c>
      <c r="O33" s="96">
        <f t="shared" si="5"/>
        <v>-238</v>
      </c>
      <c r="P33" s="97">
        <f t="shared" si="5"/>
        <v>63374</v>
      </c>
      <c r="Q33" s="94">
        <f t="shared" si="5"/>
        <v>-833.70000000000437</v>
      </c>
      <c r="R33" s="95">
        <f t="shared" si="5"/>
        <v>108334.30000000075</v>
      </c>
      <c r="S33" s="96">
        <f t="shared" si="5"/>
        <v>10706.199999999997</v>
      </c>
      <c r="T33" s="97">
        <f t="shared" si="5"/>
        <v>1679832</v>
      </c>
      <c r="U33" s="94">
        <f t="shared" si="5"/>
        <v>-441.60000000000036</v>
      </c>
      <c r="V33" s="95">
        <f t="shared" si="5"/>
        <v>-165830.22093023267</v>
      </c>
      <c r="W33" s="96">
        <f t="shared" si="5"/>
        <v>-231.08430000000044</v>
      </c>
      <c r="X33" s="97">
        <f t="shared" si="5"/>
        <v>-284388.5</v>
      </c>
      <c r="Y33" s="94">
        <f t="shared" si="5"/>
        <v>5964.4006999999983</v>
      </c>
      <c r="Z33" s="95">
        <f t="shared" si="5"/>
        <v>-171491.13456659392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-33.598376395384726</v>
      </c>
      <c r="F34" s="188"/>
      <c r="G34" s="187">
        <f t="shared" ref="G34" si="7">+G23-G30</f>
        <v>-28.378516400813815</v>
      </c>
      <c r="H34" s="188"/>
      <c r="I34" s="187">
        <f t="shared" ref="I34" si="8">+I23-I30</f>
        <v>13.266583746240102</v>
      </c>
      <c r="J34" s="188"/>
      <c r="K34" s="187">
        <f t="shared" ref="K34" si="9">+K23-K30</f>
        <v>1.8726741197609087</v>
      </c>
      <c r="L34" s="188"/>
      <c r="M34" s="187">
        <f t="shared" ref="M34" si="10">+M23-M30</f>
        <v>-2.3161287267099482</v>
      </c>
      <c r="N34" s="188"/>
      <c r="O34" s="187">
        <f t="shared" ref="O34" si="11">+O23-O30</f>
        <v>5.4656657964476381</v>
      </c>
      <c r="P34" s="188"/>
      <c r="Q34" s="187">
        <f t="shared" ref="Q34" si="12">+Q23-Q30</f>
        <v>9.1025664365737669E-2</v>
      </c>
      <c r="R34" s="188"/>
      <c r="S34" s="187">
        <f t="shared" ref="S34" si="13">+S23-S30</f>
        <v>-53.789995196003773</v>
      </c>
      <c r="T34" s="188"/>
      <c r="U34" s="187">
        <f t="shared" ref="U34" si="14">+U23-U30</f>
        <v>-9.1096862909427756</v>
      </c>
      <c r="V34" s="188"/>
      <c r="W34" s="187">
        <f t="shared" ref="W34" si="15">+W23-W30</f>
        <v>-6.8425992217893992</v>
      </c>
      <c r="X34" s="188"/>
      <c r="Y34" s="187">
        <f t="shared" ref="Y34" si="16">+Y23-Y30</f>
        <v>-8.7998124200151722</v>
      </c>
      <c r="Z34" s="188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69.617451786278849</v>
      </c>
      <c r="F35" s="60">
        <f t="shared" si="17"/>
        <v>40.578897450275882</v>
      </c>
      <c r="G35" s="61">
        <f t="shared" si="17"/>
        <v>80.91724753672392</v>
      </c>
      <c r="H35" s="62">
        <f t="shared" si="17"/>
        <v>83.232340056234804</v>
      </c>
      <c r="I35" s="59">
        <f t="shared" si="17"/>
        <v>85.916095890410958</v>
      </c>
      <c r="J35" s="60">
        <f t="shared" si="17"/>
        <v>48.650062218767708</v>
      </c>
      <c r="K35" s="61">
        <f t="shared" si="17"/>
        <v>100.95693779904306</v>
      </c>
      <c r="L35" s="62">
        <f t="shared" si="17"/>
        <v>91.709008791031536</v>
      </c>
      <c r="M35" s="59">
        <f t="shared" si="17"/>
        <v>82.045874953755089</v>
      </c>
      <c r="N35" s="60">
        <f t="shared" si="17"/>
        <v>69.010607806237473</v>
      </c>
      <c r="O35" s="61">
        <f t="shared" si="17"/>
        <v>101.70454545454545</v>
      </c>
      <c r="P35" s="62">
        <f t="shared" si="17"/>
        <v>98.554365831041508</v>
      </c>
      <c r="Q35" s="59">
        <f t="shared" si="17"/>
        <v>97.470360245255137</v>
      </c>
      <c r="R35" s="60">
        <f t="shared" si="17"/>
        <v>100.07443548929096</v>
      </c>
      <c r="S35" s="61">
        <f t="shared" si="17"/>
        <v>93.807231190408757</v>
      </c>
      <c r="T35" s="62">
        <f t="shared" si="17"/>
        <v>96.507841903298626</v>
      </c>
      <c r="U35" s="59">
        <f t="shared" si="17"/>
        <v>81.523897097239342</v>
      </c>
      <c r="V35" s="60">
        <f t="shared" si="17"/>
        <v>91.320069217368797</v>
      </c>
      <c r="W35" s="61">
        <f t="shared" si="17"/>
        <v>89.750307932575396</v>
      </c>
      <c r="X35" s="62">
        <f t="shared" si="17"/>
        <v>83.6351353475347</v>
      </c>
      <c r="Y35" s="59">
        <f t="shared" si="17"/>
        <v>92.953729056094659</v>
      </c>
      <c r="Z35" s="60">
        <f t="shared" si="17"/>
        <v>86.71799872388489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66.233504583459251</v>
      </c>
      <c r="F36" s="64">
        <f t="shared" si="17"/>
        <v>57.404419501929148</v>
      </c>
      <c r="G36" s="65">
        <f t="shared" si="17"/>
        <v>78.319075880938556</v>
      </c>
      <c r="H36" s="66">
        <f t="shared" si="17"/>
        <v>80.670024603498987</v>
      </c>
      <c r="I36" s="63">
        <f t="shared" si="17"/>
        <v>75.923016496465038</v>
      </c>
      <c r="J36" s="64">
        <f t="shared" si="17"/>
        <v>36.843161080452113</v>
      </c>
      <c r="K36" s="65">
        <f t="shared" si="17"/>
        <v>110.23203950512399</v>
      </c>
      <c r="L36" s="66">
        <f t="shared" si="17"/>
        <v>97.280736441545471</v>
      </c>
      <c r="M36" s="63">
        <f t="shared" si="17"/>
        <v>88.785346303486747</v>
      </c>
      <c r="N36" s="64">
        <f t="shared" si="17"/>
        <v>84.326022027849319</v>
      </c>
      <c r="O36" s="65">
        <f t="shared" si="17"/>
        <v>98.46708746618576</v>
      </c>
      <c r="P36" s="66">
        <f t="shared" si="17"/>
        <v>100.87947843546681</v>
      </c>
      <c r="Q36" s="63">
        <f t="shared" si="17"/>
        <v>102.51598104565294</v>
      </c>
      <c r="R36" s="64">
        <f t="shared" si="17"/>
        <v>105.82778671783171</v>
      </c>
      <c r="S36" s="65">
        <f t="shared" si="17"/>
        <v>90.010724682089787</v>
      </c>
      <c r="T36" s="66">
        <f t="shared" si="17"/>
        <v>90.795990846244763</v>
      </c>
      <c r="U36" s="63">
        <f t="shared" si="17"/>
        <v>80.313351498637601</v>
      </c>
      <c r="V36" s="64">
        <f t="shared" si="17"/>
        <v>95.300819859481962</v>
      </c>
      <c r="W36" s="65">
        <f t="shared" si="17"/>
        <v>92.8647971201937</v>
      </c>
      <c r="X36" s="66">
        <f t="shared" si="17"/>
        <v>89.541353637880249</v>
      </c>
      <c r="Y36" s="63">
        <f t="shared" si="17"/>
        <v>92.39263271117683</v>
      </c>
      <c r="Z36" s="64">
        <f t="shared" si="17"/>
        <v>86.493692258245574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116.51986342203678</v>
      </c>
      <c r="F37" s="68">
        <f t="shared" si="17"/>
        <v>100.28738191791098</v>
      </c>
      <c r="G37" s="69">
        <f t="shared" si="17"/>
        <v>118.99252456644496</v>
      </c>
      <c r="H37" s="70">
        <f t="shared" si="17"/>
        <v>121.62332645252157</v>
      </c>
      <c r="I37" s="67">
        <f t="shared" si="17"/>
        <v>65.653869841921576</v>
      </c>
      <c r="J37" s="68">
        <f t="shared" si="17"/>
        <v>52.499748778212862</v>
      </c>
      <c r="K37" s="69">
        <f t="shared" si="17"/>
        <v>98.278978133090192</v>
      </c>
      <c r="L37" s="70">
        <f t="shared" si="17"/>
        <v>181.06773242747283</v>
      </c>
      <c r="M37" s="67">
        <f t="shared" si="17"/>
        <v>88.530169787236773</v>
      </c>
      <c r="N37" s="68">
        <f t="shared" si="17"/>
        <v>95.578177172848029</v>
      </c>
      <c r="O37" s="69">
        <f t="shared" si="17"/>
        <v>95.400077309625047</v>
      </c>
      <c r="P37" s="70">
        <f t="shared" si="17"/>
        <v>104.46660967171046</v>
      </c>
      <c r="Q37" s="67">
        <f t="shared" si="17"/>
        <v>98.627396746056036</v>
      </c>
      <c r="R37" s="68">
        <f t="shared" si="17"/>
        <v>101.00349206565046</v>
      </c>
      <c r="S37" s="69">
        <f t="shared" si="17"/>
        <v>135.30602822846589</v>
      </c>
      <c r="T37" s="70">
        <f t="shared" si="17"/>
        <v>162.63918569864032</v>
      </c>
      <c r="U37" s="67">
        <f t="shared" si="17"/>
        <v>89.977531149996594</v>
      </c>
      <c r="V37" s="68">
        <f t="shared" si="17"/>
        <v>87.230312936598082</v>
      </c>
      <c r="W37" s="69">
        <f t="shared" si="17"/>
        <v>97.16228428180591</v>
      </c>
      <c r="X37" s="70">
        <f t="shared" si="17"/>
        <v>86.720191192151518</v>
      </c>
      <c r="Y37" s="67">
        <f t="shared" si="17"/>
        <v>104.30247241731669</v>
      </c>
      <c r="Z37" s="68">
        <f t="shared" si="17"/>
        <v>99.406952309361003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42">
        <f>+'(令和5年10月)'!E20</f>
        <v>1259</v>
      </c>
      <c r="F39" s="143">
        <f>+'(令和5年10月)'!F20</f>
        <v>166122</v>
      </c>
      <c r="G39" s="142">
        <f>+'(令和5年10月)'!G20</f>
        <v>1077.338</v>
      </c>
      <c r="H39" s="143">
        <f>+'(令和5年10月)'!H20</f>
        <v>419904</v>
      </c>
      <c r="I39" s="142">
        <f>+'(令和5年10月)'!I20</f>
        <v>1935</v>
      </c>
      <c r="J39" s="143">
        <f>+'(令和5年10月)'!J20</f>
        <v>1325534.4545454546</v>
      </c>
      <c r="K39" s="142">
        <f>+'(令和5年10月)'!K20</f>
        <v>1685</v>
      </c>
      <c r="L39" s="143">
        <f>+'(令和5年10月)'!L20</f>
        <v>3245398</v>
      </c>
      <c r="M39" s="142">
        <f>+'(令和5年10月)'!M20</f>
        <v>6722.1279999999997</v>
      </c>
      <c r="N39" s="143">
        <f>+'(令和5年10月)'!N20</f>
        <v>1683269</v>
      </c>
      <c r="O39" s="142">
        <f>+'(令和5年10月)'!O20</f>
        <v>4008</v>
      </c>
      <c r="P39" s="143">
        <f>+'(令和5年10月)'!P20</f>
        <v>1373941</v>
      </c>
      <c r="Q39" s="142">
        <f>+'(令和5年10月)'!Q20</f>
        <v>28509</v>
      </c>
      <c r="R39" s="143">
        <f>+'(令和5年10月)'!R20</f>
        <v>5327583.2</v>
      </c>
      <c r="S39" s="144">
        <f>+'(令和5年10月)'!S20</f>
        <v>48213</v>
      </c>
      <c r="T39" s="145">
        <f>+'(令和5年10月)'!T20</f>
        <v>8392459</v>
      </c>
      <c r="U39" s="142">
        <f>+'(令和5年10月)'!U20</f>
        <v>3365</v>
      </c>
      <c r="V39" s="143">
        <f>+'(令和5年10月)'!V20</f>
        <v>1364334.2325581396</v>
      </c>
      <c r="W39" s="142">
        <f>+'(令和5年10月)'!W20</f>
        <v>6501.2470000000003</v>
      </c>
      <c r="X39" s="143">
        <f>+'(令和5年10月)'!X20</f>
        <v>1376899</v>
      </c>
      <c r="Y39" s="146">
        <f>+'(令和5年10月)'!Y20</f>
        <v>103274.713</v>
      </c>
      <c r="Z39" s="147">
        <f>+'(令和5年10月)'!Z20</f>
        <v>24675443.887103595</v>
      </c>
    </row>
    <row r="40" spans="1:38" ht="18.95" customHeight="1" x14ac:dyDescent="0.15">
      <c r="A40" s="22"/>
      <c r="B40" s="195"/>
      <c r="C40" s="22"/>
      <c r="D40" s="82" t="s">
        <v>22</v>
      </c>
      <c r="E40" s="148">
        <f>+'(令和5年10月)'!E21</f>
        <v>1154</v>
      </c>
      <c r="F40" s="149">
        <f>+'(令和5年10月)'!F21</f>
        <v>129705</v>
      </c>
      <c r="G40" s="148">
        <f>+'(令和5年10月)'!G21</f>
        <v>1033.771</v>
      </c>
      <c r="H40" s="149">
        <f>+'(令和5年10月)'!H21</f>
        <v>392252</v>
      </c>
      <c r="I40" s="148">
        <f>+'(令和5年10月)'!I21</f>
        <v>2058</v>
      </c>
      <c r="J40" s="149">
        <f>+'(令和5年10月)'!J21</f>
        <v>1432975.4818181819</v>
      </c>
      <c r="K40" s="148">
        <f>+'(令和5年10月)'!K21</f>
        <v>2379</v>
      </c>
      <c r="L40" s="149">
        <f>+'(令和5年10月)'!L21</f>
        <v>4594241</v>
      </c>
      <c r="M40" s="148">
        <f>+'(令和5年10月)'!M21</f>
        <v>7368.5739999999996</v>
      </c>
      <c r="N40" s="149">
        <f>+'(令和5年10月)'!N21</f>
        <v>1358268</v>
      </c>
      <c r="O40" s="148">
        <f>+'(令和5年10月)'!O21</f>
        <v>4042</v>
      </c>
      <c r="P40" s="149">
        <f>+'(令和5年10月)'!P21</f>
        <v>1383967</v>
      </c>
      <c r="Q40" s="148">
        <f>+'(令和5年10月)'!Q21</f>
        <v>29337</v>
      </c>
      <c r="R40" s="149">
        <f>+'(令和5年10月)'!R21</f>
        <v>5576506.2000000002</v>
      </c>
      <c r="S40" s="144">
        <f>+'(令和5年10月)'!S21</f>
        <v>46606</v>
      </c>
      <c r="T40" s="145">
        <f>+'(令和5年10月)'!T21</f>
        <v>8303886</v>
      </c>
      <c r="U40" s="148">
        <f>+'(令和5年10月)'!U21</f>
        <v>4793</v>
      </c>
      <c r="V40" s="149">
        <f>+'(令和5年10月)'!V21</f>
        <v>1804920.5581395349</v>
      </c>
      <c r="W40" s="148">
        <f>+'(令和5年10月)'!W21</f>
        <v>6594.4570000000003</v>
      </c>
      <c r="X40" s="149">
        <f>+'(令和5年10月)'!X21</f>
        <v>1478311</v>
      </c>
      <c r="Y40" s="150">
        <f>+'(令和5年10月)'!Y21</f>
        <v>105365.802</v>
      </c>
      <c r="Z40" s="151">
        <f>+'(令和5年10月)'!Z21</f>
        <v>26455032.239957716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48">
        <f>+'(令和5年10月)'!E22</f>
        <v>2363.9080000000004</v>
      </c>
      <c r="F41" s="149">
        <f>+'(令和5年10月)'!F22</f>
        <v>466083</v>
      </c>
      <c r="G41" s="148">
        <f>+'(令和5年10月)'!G22</f>
        <v>1722.03</v>
      </c>
      <c r="H41" s="149">
        <f>+'(令和5年10月)'!H22</f>
        <v>751676</v>
      </c>
      <c r="I41" s="148">
        <f>+'(令和5年10月)'!I22</f>
        <v>3124</v>
      </c>
      <c r="J41" s="149">
        <f>+'(令和5年10月)'!J22</f>
        <v>2425693.8181818184</v>
      </c>
      <c r="K41" s="148">
        <f>+'(令和5年10月)'!K22</f>
        <v>6002</v>
      </c>
      <c r="L41" s="149">
        <f>+'(令和5年10月)'!L22</f>
        <v>1926435</v>
      </c>
      <c r="M41" s="148">
        <f>+'(令和5年10月)'!M22</f>
        <v>16865.91</v>
      </c>
      <c r="N41" s="149">
        <f>+'(令和5年10月)'!N22</f>
        <v>3731789.25</v>
      </c>
      <c r="O41" s="148">
        <f>+'(令和5年10月)'!O22</f>
        <v>4829</v>
      </c>
      <c r="P41" s="149">
        <f>+'(令和5年10月)'!P22</f>
        <v>1499297</v>
      </c>
      <c r="Q41" s="148">
        <f>+'(令和5年10月)'!Q22</f>
        <v>61107.9</v>
      </c>
      <c r="R41" s="149">
        <f>+'(令和5年10月)'!R22</f>
        <v>11153438.699999999</v>
      </c>
      <c r="S41" s="144">
        <f>+'(令和5年10月)'!S22</f>
        <v>38345.199999999997</v>
      </c>
      <c r="T41" s="145">
        <f>+'(令和5年10月)'!T22</f>
        <v>3871407</v>
      </c>
      <c r="U41" s="148">
        <f>+'(令和5年10月)'!U22</f>
        <v>4779.5</v>
      </c>
      <c r="V41" s="149">
        <f>+'(令和5年10月)'!V22</f>
        <v>1824032.1279069767</v>
      </c>
      <c r="W41" s="148">
        <f>+'(令和5年10月)'!W22</f>
        <v>7797.9166999999989</v>
      </c>
      <c r="X41" s="149">
        <f>+'(令和5年10月)'!X22</f>
        <v>1849495</v>
      </c>
      <c r="Y41" s="150">
        <f>+'(令和5年10月)'!Y22</f>
        <v>146937.36470000001</v>
      </c>
      <c r="Z41" s="151">
        <f>+'(令和5年10月)'!Z22</f>
        <v>29499346.896088794</v>
      </c>
    </row>
    <row r="42" spans="1:38" ht="18.95" customHeight="1" thickBot="1" x14ac:dyDescent="0.2">
      <c r="A42" s="22"/>
      <c r="B42" s="195"/>
      <c r="C42" s="22"/>
      <c r="D42" s="89" t="s">
        <v>44</v>
      </c>
      <c r="E42" s="192">
        <f>+'(令和5年10月)'!E23</f>
        <v>52.197621536310322</v>
      </c>
      <c r="F42" s="193">
        <f>+'(令和5年10月)'!F23</f>
        <v>0</v>
      </c>
      <c r="G42" s="192">
        <f>+'(令和5年10月)'!G23</f>
        <v>62.082439222783279</v>
      </c>
      <c r="H42" s="193">
        <f>+'(令和5年10月)'!H23</f>
        <v>0</v>
      </c>
      <c r="I42" s="192">
        <f>+'(令和5年10月)'!I23</f>
        <v>62.674619369015851</v>
      </c>
      <c r="J42" s="193">
        <f>+'(令和5年10月)'!J23</f>
        <v>0</v>
      </c>
      <c r="K42" s="192">
        <f>+'(令和5年10月)'!K23</f>
        <v>32.005040163805326</v>
      </c>
      <c r="L42" s="193">
        <f>+'(令和5年10月)'!L23</f>
        <v>0</v>
      </c>
      <c r="M42" s="192">
        <f>+'(令和5年10月)'!M23</f>
        <v>40.98723885608424</v>
      </c>
      <c r="N42" s="193">
        <f>+'(令和5年10月)'!N23</f>
        <v>0</v>
      </c>
      <c r="O42" s="192">
        <f>+'(令和5年10月)'!O23</f>
        <v>83.058192323565834</v>
      </c>
      <c r="P42" s="193">
        <f>+'(令和5年10月)'!P23</f>
        <v>0</v>
      </c>
      <c r="Q42" s="192">
        <f>+'(令和5年10月)'!Q23</f>
        <v>47.012527246395187</v>
      </c>
      <c r="R42" s="193">
        <f>+'(令和5年10月)'!R23</f>
        <v>0</v>
      </c>
      <c r="S42" s="192">
        <f>+'(令和5年10月)'!S23</f>
        <v>126.28490451950765</v>
      </c>
      <c r="T42" s="193">
        <f>+'(令和5年10月)'!T23</f>
        <v>0</v>
      </c>
      <c r="U42" s="192">
        <f>+'(令和5年10月)'!U23</f>
        <v>74.251388004004738</v>
      </c>
      <c r="V42" s="193">
        <f>+'(令和5年10月)'!V23</f>
        <v>0</v>
      </c>
      <c r="W42" s="192">
        <f>+'(令和5年10月)'!W23</f>
        <v>83.47037907996355</v>
      </c>
      <c r="X42" s="193">
        <f>+'(令和5年10月)'!X23</f>
        <v>0</v>
      </c>
      <c r="Y42" s="192">
        <f>+'(令和5年10月)'!Y23</f>
        <v>70.494801098287923</v>
      </c>
      <c r="Z42" s="193">
        <f>+'(令和5年10月)'!Z23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-158</v>
      </c>
      <c r="F43" s="93">
        <f t="shared" si="18"/>
        <v>-48892</v>
      </c>
      <c r="G43" s="90">
        <f t="shared" si="18"/>
        <v>-66.807000000000016</v>
      </c>
      <c r="H43" s="91">
        <f t="shared" si="18"/>
        <v>-40114</v>
      </c>
      <c r="I43" s="92">
        <f t="shared" si="18"/>
        <v>72</v>
      </c>
      <c r="J43" s="93">
        <f t="shared" si="18"/>
        <v>517428.27272727271</v>
      </c>
      <c r="K43" s="90">
        <f t="shared" si="18"/>
        <v>425</v>
      </c>
      <c r="L43" s="91">
        <f t="shared" si="18"/>
        <v>825420</v>
      </c>
      <c r="M43" s="92">
        <f t="shared" si="18"/>
        <v>-689.98399999999947</v>
      </c>
      <c r="N43" s="93">
        <f t="shared" si="18"/>
        <v>-329103</v>
      </c>
      <c r="O43" s="90">
        <f t="shared" si="18"/>
        <v>467</v>
      </c>
      <c r="P43" s="91">
        <f t="shared" si="18"/>
        <v>118247</v>
      </c>
      <c r="Q43" s="92">
        <f t="shared" si="18"/>
        <v>-1198</v>
      </c>
      <c r="R43" s="93">
        <f t="shared" si="18"/>
        <v>-153217</v>
      </c>
      <c r="S43" s="90">
        <f t="shared" si="18"/>
        <v>1472</v>
      </c>
      <c r="T43" s="91">
        <f t="shared" si="18"/>
        <v>-221804</v>
      </c>
      <c r="U43" s="92">
        <f t="shared" si="18"/>
        <v>536</v>
      </c>
      <c r="V43" s="93">
        <f t="shared" si="18"/>
        <v>35418.418604651</v>
      </c>
      <c r="W43" s="90">
        <f t="shared" si="18"/>
        <v>145.51899999999932</v>
      </c>
      <c r="X43" s="91">
        <f t="shared" si="18"/>
        <v>33199</v>
      </c>
      <c r="Y43" s="90">
        <f t="shared" si="18"/>
        <v>1004.7280000000028</v>
      </c>
      <c r="Z43" s="91">
        <f t="shared" si="18"/>
        <v>736582.69133192301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161</v>
      </c>
      <c r="F44" s="97">
        <f t="shared" si="18"/>
        <v>25772</v>
      </c>
      <c r="G44" s="94">
        <f t="shared" si="18"/>
        <v>40.79099999999994</v>
      </c>
      <c r="H44" s="95">
        <f t="shared" si="18"/>
        <v>10385</v>
      </c>
      <c r="I44" s="96">
        <f t="shared" si="18"/>
        <v>-125</v>
      </c>
      <c r="J44" s="97">
        <f t="shared" si="18"/>
        <v>122390.72727272729</v>
      </c>
      <c r="K44" s="94">
        <f t="shared" si="18"/>
        <v>-303</v>
      </c>
      <c r="L44" s="95">
        <f t="shared" si="18"/>
        <v>-599034</v>
      </c>
      <c r="M44" s="96">
        <f t="shared" si="18"/>
        <v>1727.5379999999996</v>
      </c>
      <c r="N44" s="97">
        <f t="shared" si="18"/>
        <v>592043</v>
      </c>
      <c r="O44" s="94">
        <f t="shared" si="18"/>
        <v>326</v>
      </c>
      <c r="P44" s="95">
        <f t="shared" si="18"/>
        <v>125305</v>
      </c>
      <c r="Q44" s="96">
        <f t="shared" si="18"/>
        <v>-823</v>
      </c>
      <c r="R44" s="97">
        <f t="shared" si="18"/>
        <v>-152766.20000000019</v>
      </c>
      <c r="S44" s="94">
        <f t="shared" si="18"/>
        <v>394</v>
      </c>
      <c r="T44" s="95">
        <f t="shared" si="18"/>
        <v>-623415</v>
      </c>
      <c r="U44" s="96">
        <f t="shared" si="18"/>
        <v>-77</v>
      </c>
      <c r="V44" s="97">
        <f t="shared" si="18"/>
        <v>286070.4418604651</v>
      </c>
      <c r="W44" s="94">
        <f t="shared" si="18"/>
        <v>-62.011000000000422</v>
      </c>
      <c r="X44" s="95">
        <f t="shared" si="18"/>
        <v>-75840</v>
      </c>
      <c r="Y44" s="94">
        <f t="shared" si="18"/>
        <v>1259.3179999999993</v>
      </c>
      <c r="Z44" s="95">
        <f t="shared" si="18"/>
        <v>-289089.03086680546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-214</v>
      </c>
      <c r="F45" s="97">
        <f t="shared" si="18"/>
        <v>-38247</v>
      </c>
      <c r="G45" s="94">
        <f t="shared" si="18"/>
        <v>-64.030999999999949</v>
      </c>
      <c r="H45" s="95">
        <f t="shared" si="18"/>
        <v>-22847</v>
      </c>
      <c r="I45" s="96">
        <f t="shared" si="18"/>
        <v>74</v>
      </c>
      <c r="J45" s="97">
        <f t="shared" si="18"/>
        <v>287596.51818181807</v>
      </c>
      <c r="K45" s="94">
        <f t="shared" si="18"/>
        <v>34</v>
      </c>
      <c r="L45" s="95">
        <f t="shared" si="18"/>
        <v>75611</v>
      </c>
      <c r="M45" s="96">
        <f t="shared" si="18"/>
        <v>-3063.9679999999989</v>
      </c>
      <c r="N45" s="97">
        <f t="shared" si="18"/>
        <v>-596145</v>
      </c>
      <c r="O45" s="94">
        <f t="shared" si="18"/>
        <v>107</v>
      </c>
      <c r="P45" s="95">
        <f t="shared" si="18"/>
        <v>-17084</v>
      </c>
      <c r="Q45" s="96">
        <f t="shared" si="18"/>
        <v>-1203</v>
      </c>
      <c r="R45" s="97">
        <f t="shared" si="18"/>
        <v>-249373.79999999888</v>
      </c>
      <c r="S45" s="94">
        <f t="shared" si="18"/>
        <v>2685</v>
      </c>
      <c r="T45" s="95">
        <f t="shared" si="18"/>
        <v>490184</v>
      </c>
      <c r="U45" s="96">
        <f t="shared" si="18"/>
        <v>-815</v>
      </c>
      <c r="V45" s="97">
        <f t="shared" si="18"/>
        <v>-691238.3488372094</v>
      </c>
      <c r="W45" s="94">
        <f t="shared" si="18"/>
        <v>114.32000000000153</v>
      </c>
      <c r="X45" s="95">
        <f t="shared" si="18"/>
        <v>7627</v>
      </c>
      <c r="Y45" s="94">
        <f t="shared" si="18"/>
        <v>-2345.6790000000037</v>
      </c>
      <c r="Z45" s="95">
        <f t="shared" si="18"/>
        <v>-753916.63065538928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1.3269350694529507</v>
      </c>
      <c r="F46" s="193"/>
      <c r="G46" s="192">
        <f>G23-G42</f>
        <v>-0.39382649194576658</v>
      </c>
      <c r="H46" s="193"/>
      <c r="I46" s="192">
        <f>I23-I42</f>
        <v>-0.35256938483362177</v>
      </c>
      <c r="J46" s="193"/>
      <c r="K46" s="192">
        <f>K23-K42</f>
        <v>2.7681779787432674</v>
      </c>
      <c r="L46" s="193"/>
      <c r="M46" s="192">
        <f>M23-M42</f>
        <v>8.3421240220201653</v>
      </c>
      <c r="N46" s="193"/>
      <c r="O46" s="192">
        <f t="shared" si="18"/>
        <v>7.4999233958402129</v>
      </c>
      <c r="P46" s="193"/>
      <c r="Q46" s="192">
        <f t="shared" si="18"/>
        <v>-0.8810436347441879</v>
      </c>
      <c r="R46" s="193"/>
      <c r="S46" s="192">
        <f t="shared" si="18"/>
        <v>-4.477644335621946</v>
      </c>
      <c r="T46" s="193"/>
      <c r="U46" s="192">
        <f t="shared" si="18"/>
        <v>24.296187476324619</v>
      </c>
      <c r="V46" s="193"/>
      <c r="W46" s="192">
        <f t="shared" si="18"/>
        <v>0.41939375955563207</v>
      </c>
      <c r="X46" s="193"/>
      <c r="Y46" s="192">
        <f t="shared" si="18"/>
        <v>1.8494680956819138</v>
      </c>
      <c r="Z46" s="193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87.450357426528996</v>
      </c>
      <c r="F47" s="72">
        <f t="shared" si="19"/>
        <v>70.56861824442278</v>
      </c>
      <c r="G47" s="71">
        <f t="shared" si="19"/>
        <v>93.798882059298009</v>
      </c>
      <c r="H47" s="73">
        <f t="shared" si="19"/>
        <v>90.446864045115078</v>
      </c>
      <c r="I47" s="74">
        <f t="shared" si="19"/>
        <v>103.72093023255815</v>
      </c>
      <c r="J47" s="72">
        <f t="shared" si="19"/>
        <v>139.03544498243213</v>
      </c>
      <c r="K47" s="71">
        <f t="shared" si="19"/>
        <v>125.22255192878337</v>
      </c>
      <c r="L47" s="73">
        <f t="shared" si="19"/>
        <v>125.43355237169678</v>
      </c>
      <c r="M47" s="74">
        <f t="shared" si="19"/>
        <v>89.735631335791282</v>
      </c>
      <c r="N47" s="72">
        <f t="shared" si="19"/>
        <v>80.448579519969769</v>
      </c>
      <c r="O47" s="71">
        <f t="shared" si="19"/>
        <v>111.65169660678642</v>
      </c>
      <c r="P47" s="73">
        <f t="shared" si="19"/>
        <v>108.60641031892928</v>
      </c>
      <c r="Q47" s="74">
        <f t="shared" si="19"/>
        <v>95.79781823283875</v>
      </c>
      <c r="R47" s="72">
        <f t="shared" si="19"/>
        <v>97.124080577474601</v>
      </c>
      <c r="S47" s="71">
        <f t="shared" si="19"/>
        <v>103.05311845352914</v>
      </c>
      <c r="T47" s="73">
        <f t="shared" si="19"/>
        <v>97.357103561661731</v>
      </c>
      <c r="U47" s="74">
        <f t="shared" si="19"/>
        <v>115.92867756315009</v>
      </c>
      <c r="V47" s="72">
        <f t="shared" si="19"/>
        <v>102.59602213002023</v>
      </c>
      <c r="W47" s="71">
        <f t="shared" si="19"/>
        <v>102.23832443222045</v>
      </c>
      <c r="X47" s="73">
        <f t="shared" si="19"/>
        <v>102.41114271998164</v>
      </c>
      <c r="Y47" s="71">
        <f t="shared" si="19"/>
        <v>100.97286932184456</v>
      </c>
      <c r="Z47" s="73">
        <f t="shared" si="19"/>
        <v>102.98508385381831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113.95147313691507</v>
      </c>
      <c r="F48" s="66">
        <f t="shared" si="19"/>
        <v>119.8697043290544</v>
      </c>
      <c r="G48" s="63">
        <f t="shared" si="19"/>
        <v>103.94584487280065</v>
      </c>
      <c r="H48" s="64">
        <f t="shared" si="19"/>
        <v>102.64753270856491</v>
      </c>
      <c r="I48" s="65">
        <f t="shared" si="19"/>
        <v>93.926141885325549</v>
      </c>
      <c r="J48" s="66">
        <f t="shared" si="19"/>
        <v>108.54102033326041</v>
      </c>
      <c r="K48" s="63">
        <f t="shared" si="19"/>
        <v>87.263556116015124</v>
      </c>
      <c r="L48" s="64">
        <f t="shared" si="19"/>
        <v>86.961197725587311</v>
      </c>
      <c r="M48" s="65">
        <f t="shared" si="19"/>
        <v>123.44467192702413</v>
      </c>
      <c r="N48" s="66">
        <f t="shared" si="19"/>
        <v>143.58808423668967</v>
      </c>
      <c r="O48" s="63">
        <f t="shared" si="19"/>
        <v>108.06531420089065</v>
      </c>
      <c r="P48" s="64">
        <f t="shared" si="19"/>
        <v>109.05404536379841</v>
      </c>
      <c r="Q48" s="65">
        <f t="shared" si="19"/>
        <v>97.194668848212146</v>
      </c>
      <c r="R48" s="66">
        <f t="shared" si="19"/>
        <v>97.260539224362375</v>
      </c>
      <c r="S48" s="63">
        <f t="shared" si="19"/>
        <v>100.84538471441445</v>
      </c>
      <c r="T48" s="64">
        <f t="shared" si="19"/>
        <v>92.49249086512026</v>
      </c>
      <c r="U48" s="65">
        <f t="shared" si="19"/>
        <v>98.393490506989352</v>
      </c>
      <c r="V48" s="66">
        <f t="shared" si="19"/>
        <v>115.84947551128451</v>
      </c>
      <c r="W48" s="63">
        <f t="shared" si="19"/>
        <v>99.059649642116085</v>
      </c>
      <c r="X48" s="64">
        <f t="shared" si="19"/>
        <v>94.869821032245582</v>
      </c>
      <c r="Y48" s="63">
        <f t="shared" si="19"/>
        <v>101.19518665078826</v>
      </c>
      <c r="Z48" s="64">
        <f t="shared" si="19"/>
        <v>98.907243702276944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90.947194222448587</v>
      </c>
      <c r="F49" s="70">
        <f t="shared" si="19"/>
        <v>91.793950862829149</v>
      </c>
      <c r="G49" s="67">
        <f t="shared" si="19"/>
        <v>96.281655952567618</v>
      </c>
      <c r="H49" s="68">
        <f t="shared" si="19"/>
        <v>96.960525545580808</v>
      </c>
      <c r="I49" s="69">
        <f t="shared" si="19"/>
        <v>102.36875800256082</v>
      </c>
      <c r="J49" s="70">
        <f t="shared" si="19"/>
        <v>111.85625803331544</v>
      </c>
      <c r="K49" s="67">
        <f t="shared" si="19"/>
        <v>100.56647784071977</v>
      </c>
      <c r="L49" s="68">
        <f t="shared" si="19"/>
        <v>103.92491830765118</v>
      </c>
      <c r="M49" s="69">
        <f t="shared" si="19"/>
        <v>81.833366832859895</v>
      </c>
      <c r="N49" s="70">
        <f t="shared" si="19"/>
        <v>84.025223289337674</v>
      </c>
      <c r="O49" s="67">
        <f t="shared" si="19"/>
        <v>102.21577966452682</v>
      </c>
      <c r="P49" s="68">
        <f t="shared" si="19"/>
        <v>98.860532636295545</v>
      </c>
      <c r="Q49" s="69">
        <f t="shared" si="19"/>
        <v>98.031351101903354</v>
      </c>
      <c r="R49" s="70">
        <f t="shared" si="19"/>
        <v>97.764153220297885</v>
      </c>
      <c r="S49" s="67">
        <f t="shared" si="19"/>
        <v>107.00218019465279</v>
      </c>
      <c r="T49" s="68">
        <f t="shared" si="19"/>
        <v>112.66164988594586</v>
      </c>
      <c r="U49" s="69">
        <f t="shared" si="19"/>
        <v>82.948007113714823</v>
      </c>
      <c r="V49" s="70">
        <f t="shared" si="19"/>
        <v>62.103828202281441</v>
      </c>
      <c r="W49" s="67">
        <f t="shared" si="19"/>
        <v>101.46603258790905</v>
      </c>
      <c r="X49" s="68">
        <f t="shared" si="19"/>
        <v>100.41238283964</v>
      </c>
      <c r="Y49" s="67">
        <f t="shared" si="19"/>
        <v>98.403619797599376</v>
      </c>
      <c r="Z49" s="68">
        <f t="shared" si="19"/>
        <v>97.444293823483434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B5-469A-4451-9871-E91BC11559BA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80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802</v>
      </c>
      <c r="F5" s="14">
        <v>68679</v>
      </c>
      <c r="G5" s="15">
        <v>30</v>
      </c>
      <c r="H5" s="16">
        <v>5460</v>
      </c>
      <c r="I5" s="13">
        <v>1163</v>
      </c>
      <c r="J5" s="14">
        <v>1065139</v>
      </c>
      <c r="K5" s="17">
        <v>1610</v>
      </c>
      <c r="L5" s="18">
        <v>3183203</v>
      </c>
      <c r="M5" s="13">
        <v>629</v>
      </c>
      <c r="N5" s="75">
        <v>181429</v>
      </c>
      <c r="O5" s="19">
        <v>728</v>
      </c>
      <c r="P5" s="18">
        <v>66023</v>
      </c>
      <c r="Q5" s="13">
        <v>13118</v>
      </c>
      <c r="R5" s="14">
        <v>2019984</v>
      </c>
      <c r="S5" s="19">
        <v>18620</v>
      </c>
      <c r="T5" s="18">
        <v>5160206</v>
      </c>
      <c r="U5" s="13">
        <v>3106</v>
      </c>
      <c r="V5" s="14">
        <v>1330167</v>
      </c>
      <c r="W5" s="13">
        <v>312</v>
      </c>
      <c r="X5" s="18">
        <v>67969</v>
      </c>
      <c r="Y5" s="20">
        <f t="shared" ref="Y5:Z19" si="0">+W5+U5+S5+Q5+O5+M5+K5+I5+G5+E5</f>
        <v>40118</v>
      </c>
      <c r="Z5" s="21">
        <f t="shared" si="0"/>
        <v>13148259</v>
      </c>
    </row>
    <row r="6" spans="1:26" ht="18.95" customHeight="1" x14ac:dyDescent="0.15">
      <c r="A6" s="7"/>
      <c r="B6" s="22"/>
      <c r="C6" s="83"/>
      <c r="D6" s="81" t="s">
        <v>22</v>
      </c>
      <c r="E6" s="23">
        <v>869</v>
      </c>
      <c r="F6" s="24">
        <v>72700</v>
      </c>
      <c r="G6" s="25">
        <v>30</v>
      </c>
      <c r="H6" s="26">
        <v>5400</v>
      </c>
      <c r="I6" s="27">
        <v>1281</v>
      </c>
      <c r="J6" s="21">
        <v>1169200</v>
      </c>
      <c r="K6" s="25">
        <v>2288</v>
      </c>
      <c r="L6" s="26">
        <v>4545073</v>
      </c>
      <c r="M6" s="27">
        <v>691</v>
      </c>
      <c r="N6" s="76">
        <v>197625</v>
      </c>
      <c r="O6" s="25">
        <v>709</v>
      </c>
      <c r="P6" s="26">
        <v>58649</v>
      </c>
      <c r="Q6" s="27">
        <v>13687</v>
      </c>
      <c r="R6" s="21">
        <v>2097725</v>
      </c>
      <c r="S6" s="25">
        <v>18677</v>
      </c>
      <c r="T6" s="26">
        <v>5186895</v>
      </c>
      <c r="U6" s="27">
        <v>3883</v>
      </c>
      <c r="V6" s="21">
        <v>1710337</v>
      </c>
      <c r="W6" s="27">
        <v>290</v>
      </c>
      <c r="X6" s="26">
        <v>87816</v>
      </c>
      <c r="Y6" s="20">
        <f t="shared" si="0"/>
        <v>42405</v>
      </c>
      <c r="Z6" s="21">
        <f t="shared" si="0"/>
        <v>15131420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1450.9</v>
      </c>
      <c r="F7" s="36">
        <v>271429</v>
      </c>
      <c r="G7" s="29">
        <v>151</v>
      </c>
      <c r="H7" s="30">
        <v>74178</v>
      </c>
      <c r="I7" s="31">
        <v>1816</v>
      </c>
      <c r="J7" s="32">
        <v>2053508</v>
      </c>
      <c r="K7" s="77">
        <v>5750</v>
      </c>
      <c r="L7" s="30">
        <v>1770958</v>
      </c>
      <c r="M7" s="23">
        <v>1403.3</v>
      </c>
      <c r="N7" s="24">
        <v>219982.25</v>
      </c>
      <c r="O7" s="33">
        <v>3067</v>
      </c>
      <c r="P7" s="34">
        <v>712239</v>
      </c>
      <c r="Q7" s="23">
        <v>32900.400000000001</v>
      </c>
      <c r="R7" s="24">
        <v>5115419</v>
      </c>
      <c r="S7" s="33">
        <v>30309.200000000001</v>
      </c>
      <c r="T7" s="34">
        <v>2906996</v>
      </c>
      <c r="U7" s="23">
        <v>3368.5</v>
      </c>
      <c r="V7" s="24">
        <v>1642045.5</v>
      </c>
      <c r="W7" s="23">
        <v>1181.2</v>
      </c>
      <c r="X7" s="34">
        <v>284381</v>
      </c>
      <c r="Y7" s="31">
        <f t="shared" si="0"/>
        <v>81397.5</v>
      </c>
      <c r="Z7" s="24">
        <f t="shared" si="0"/>
        <v>15051135.75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237</v>
      </c>
      <c r="F8" s="14">
        <v>42635</v>
      </c>
      <c r="G8" s="15">
        <v>172.33799999999999</v>
      </c>
      <c r="H8" s="16">
        <v>100400</v>
      </c>
      <c r="I8" s="13">
        <v>582</v>
      </c>
      <c r="J8" s="14">
        <v>116460.45454545456</v>
      </c>
      <c r="K8" s="17">
        <v>0</v>
      </c>
      <c r="L8" s="18">
        <v>0</v>
      </c>
      <c r="M8" s="13">
        <v>4398</v>
      </c>
      <c r="N8" s="75">
        <v>861859</v>
      </c>
      <c r="O8" s="19">
        <v>0</v>
      </c>
      <c r="P8" s="18">
        <v>0</v>
      </c>
      <c r="Q8" s="13">
        <v>7423</v>
      </c>
      <c r="R8" s="14">
        <v>1446815</v>
      </c>
      <c r="S8" s="19">
        <v>29306</v>
      </c>
      <c r="T8" s="18">
        <v>3168868</v>
      </c>
      <c r="U8" s="13">
        <v>232</v>
      </c>
      <c r="V8" s="14">
        <v>30200.232558139534</v>
      </c>
      <c r="W8" s="13">
        <v>43</v>
      </c>
      <c r="X8" s="18">
        <v>1400</v>
      </c>
      <c r="Y8" s="13">
        <f t="shared" si="0"/>
        <v>42393.338000000003</v>
      </c>
      <c r="Z8" s="14">
        <f t="shared" si="0"/>
        <v>5768637.6871035937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191</v>
      </c>
      <c r="F9" s="24">
        <v>33466</v>
      </c>
      <c r="G9" s="25">
        <v>167.77099999999999</v>
      </c>
      <c r="H9" s="26">
        <v>94600</v>
      </c>
      <c r="I9" s="27">
        <v>549</v>
      </c>
      <c r="J9" s="21">
        <v>119221.18181818182</v>
      </c>
      <c r="K9" s="25">
        <v>23</v>
      </c>
      <c r="L9" s="26">
        <v>418</v>
      </c>
      <c r="M9" s="27">
        <v>4660.45</v>
      </c>
      <c r="N9" s="76">
        <v>677670</v>
      </c>
      <c r="O9" s="25">
        <v>0</v>
      </c>
      <c r="P9" s="26">
        <v>0</v>
      </c>
      <c r="Q9" s="27">
        <v>7776</v>
      </c>
      <c r="R9" s="21">
        <v>1603517</v>
      </c>
      <c r="S9" s="25">
        <v>27666</v>
      </c>
      <c r="T9" s="26">
        <v>3058312</v>
      </c>
      <c r="U9" s="27">
        <v>876</v>
      </c>
      <c r="V9" s="21">
        <v>64162.558139534885</v>
      </c>
      <c r="W9" s="27">
        <v>54</v>
      </c>
      <c r="X9" s="26">
        <v>1940</v>
      </c>
      <c r="Y9" s="20">
        <f t="shared" si="0"/>
        <v>41963.220999999998</v>
      </c>
      <c r="Z9" s="21">
        <f t="shared" si="0"/>
        <v>5653306.7399577163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279</v>
      </c>
      <c r="F10" s="36">
        <v>50064</v>
      </c>
      <c r="G10" s="29">
        <v>173.03</v>
      </c>
      <c r="H10" s="30">
        <v>100481</v>
      </c>
      <c r="I10" s="37">
        <v>862</v>
      </c>
      <c r="J10" s="38">
        <v>115090.81818181818</v>
      </c>
      <c r="K10" s="77">
        <v>54</v>
      </c>
      <c r="L10" s="30">
        <v>1877</v>
      </c>
      <c r="M10" s="35">
        <v>8662.5499999999993</v>
      </c>
      <c r="N10" s="36">
        <v>2002137</v>
      </c>
      <c r="O10" s="29">
        <v>0</v>
      </c>
      <c r="P10" s="30">
        <v>0</v>
      </c>
      <c r="Q10" s="35">
        <v>12633</v>
      </c>
      <c r="R10" s="36">
        <v>1697021</v>
      </c>
      <c r="S10" s="29">
        <v>7877</v>
      </c>
      <c r="T10" s="30">
        <v>929626</v>
      </c>
      <c r="U10" s="35">
        <v>842</v>
      </c>
      <c r="V10" s="36">
        <v>62609.627906976748</v>
      </c>
      <c r="W10" s="35">
        <v>360</v>
      </c>
      <c r="X10" s="30">
        <v>19168</v>
      </c>
      <c r="Y10" s="37">
        <f t="shared" si="0"/>
        <v>31742.579999999998</v>
      </c>
      <c r="Z10" s="36">
        <f t="shared" si="0"/>
        <v>4978074.4460887946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2789</v>
      </c>
      <c r="R11" s="14">
        <v>743576.2</v>
      </c>
      <c r="S11" s="19">
        <v>0</v>
      </c>
      <c r="T11" s="18">
        <v>0</v>
      </c>
      <c r="U11" s="13">
        <v>26</v>
      </c>
      <c r="V11" s="14">
        <v>3747</v>
      </c>
      <c r="W11" s="13">
        <v>0</v>
      </c>
      <c r="X11" s="18">
        <v>20</v>
      </c>
      <c r="Y11" s="13">
        <f>+W11+U11+S11+Q11+O11+M11+K11+I11+G11+E11</f>
        <v>2905</v>
      </c>
      <c r="Z11" s="14">
        <f t="shared" si="0"/>
        <v>837343.2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13</v>
      </c>
      <c r="J12" s="21">
        <v>2251.3000000000002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2680</v>
      </c>
      <c r="R12" s="21">
        <v>729771.2</v>
      </c>
      <c r="S12" s="25">
        <v>0</v>
      </c>
      <c r="T12" s="26">
        <v>50</v>
      </c>
      <c r="U12" s="27">
        <v>30</v>
      </c>
      <c r="V12" s="21">
        <v>29541</v>
      </c>
      <c r="W12" s="27">
        <v>6</v>
      </c>
      <c r="X12" s="26">
        <v>6000</v>
      </c>
      <c r="Y12" s="20">
        <f t="shared" ref="Y12:Y19" si="1">+W12+U12+S12+Q12+O12+M12+K12+I12+G12+E12</f>
        <v>2819</v>
      </c>
      <c r="Z12" s="21">
        <f t="shared" si="0"/>
        <v>857613.5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54</v>
      </c>
      <c r="J13" s="38">
        <v>15613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7878.5</v>
      </c>
      <c r="R13" s="36">
        <v>2128851.7000000002</v>
      </c>
      <c r="S13" s="29">
        <v>2</v>
      </c>
      <c r="T13" s="30">
        <v>1835</v>
      </c>
      <c r="U13" s="35">
        <v>517</v>
      </c>
      <c r="V13" s="36">
        <v>107937</v>
      </c>
      <c r="W13" s="35">
        <v>13</v>
      </c>
      <c r="X13" s="30">
        <v>35950</v>
      </c>
      <c r="Y13" s="37">
        <f t="shared" si="1"/>
        <v>8678.5</v>
      </c>
      <c r="Z13" s="36">
        <f t="shared" si="0"/>
        <v>2504186.7000000002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744</v>
      </c>
      <c r="N14" s="75">
        <v>41132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744</v>
      </c>
      <c r="Z14" s="14">
        <f t="shared" si="0"/>
        <v>41132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1348</v>
      </c>
      <c r="N15" s="76">
        <v>85789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1348</v>
      </c>
      <c r="Z15" s="24">
        <f t="shared" si="0"/>
        <v>85789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5408</v>
      </c>
      <c r="N16" s="36">
        <v>861556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5408</v>
      </c>
      <c r="Z16" s="36">
        <f t="shared" si="0"/>
        <v>861556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220</v>
      </c>
      <c r="F17" s="14">
        <v>54808</v>
      </c>
      <c r="G17" s="19">
        <v>800</v>
      </c>
      <c r="H17" s="18">
        <v>239044</v>
      </c>
      <c r="I17" s="13">
        <v>190</v>
      </c>
      <c r="J17" s="14">
        <v>143935</v>
      </c>
      <c r="K17" s="19">
        <v>75</v>
      </c>
      <c r="L17" s="18">
        <v>62195</v>
      </c>
      <c r="M17" s="13">
        <v>936.12800000000004</v>
      </c>
      <c r="N17" s="75">
        <v>583849</v>
      </c>
      <c r="O17" s="19">
        <v>3280</v>
      </c>
      <c r="P17" s="18">
        <v>1307918</v>
      </c>
      <c r="Q17" s="13">
        <v>5179</v>
      </c>
      <c r="R17" s="14">
        <v>1117208</v>
      </c>
      <c r="S17" s="19">
        <v>287</v>
      </c>
      <c r="T17" s="18">
        <v>63385</v>
      </c>
      <c r="U17" s="13">
        <v>1</v>
      </c>
      <c r="V17" s="14">
        <v>220</v>
      </c>
      <c r="W17" s="13">
        <v>6146.2470000000003</v>
      </c>
      <c r="X17" s="18">
        <v>1307510</v>
      </c>
      <c r="Y17" s="41">
        <f t="shared" si="1"/>
        <v>17114.375</v>
      </c>
      <c r="Z17" s="42">
        <f t="shared" si="0"/>
        <v>4880072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94</v>
      </c>
      <c r="F18" s="21">
        <v>23539</v>
      </c>
      <c r="G18" s="25">
        <v>761</v>
      </c>
      <c r="H18" s="26">
        <v>217252</v>
      </c>
      <c r="I18" s="27">
        <v>215</v>
      </c>
      <c r="J18" s="21">
        <v>142303</v>
      </c>
      <c r="K18" s="25">
        <v>68</v>
      </c>
      <c r="L18" s="26">
        <v>48750</v>
      </c>
      <c r="M18" s="27">
        <v>654.12400000000002</v>
      </c>
      <c r="N18" s="21">
        <v>382184</v>
      </c>
      <c r="O18" s="25">
        <v>3333</v>
      </c>
      <c r="P18" s="26">
        <v>1325318</v>
      </c>
      <c r="Q18" s="27">
        <v>5194</v>
      </c>
      <c r="R18" s="21">
        <v>1145493</v>
      </c>
      <c r="S18" s="25">
        <v>263</v>
      </c>
      <c r="T18" s="26">
        <v>58629</v>
      </c>
      <c r="U18" s="27">
        <v>4</v>
      </c>
      <c r="V18" s="21">
        <v>880</v>
      </c>
      <c r="W18" s="27">
        <v>6244.4570000000003</v>
      </c>
      <c r="X18" s="26">
        <v>1382555</v>
      </c>
      <c r="Y18" s="23">
        <f t="shared" si="1"/>
        <v>16830.580999999998</v>
      </c>
      <c r="Z18" s="24">
        <f t="shared" si="0"/>
        <v>4726903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634.00800000000004</v>
      </c>
      <c r="F19" s="24">
        <v>144590</v>
      </c>
      <c r="G19" s="33">
        <v>1203</v>
      </c>
      <c r="H19" s="34">
        <v>382017</v>
      </c>
      <c r="I19" s="23">
        <v>392</v>
      </c>
      <c r="J19" s="24">
        <v>241482</v>
      </c>
      <c r="K19" s="78">
        <v>198</v>
      </c>
      <c r="L19" s="34">
        <v>153600</v>
      </c>
      <c r="M19" s="23">
        <v>1373.06</v>
      </c>
      <c r="N19" s="24">
        <v>629114</v>
      </c>
      <c r="O19" s="33">
        <v>1762</v>
      </c>
      <c r="P19" s="34">
        <v>787058</v>
      </c>
      <c r="Q19" s="23">
        <v>7696</v>
      </c>
      <c r="R19" s="24">
        <v>2212147</v>
      </c>
      <c r="S19" s="33">
        <v>157</v>
      </c>
      <c r="T19" s="34">
        <v>32950</v>
      </c>
      <c r="U19" s="23">
        <v>52</v>
      </c>
      <c r="V19" s="24">
        <v>11440</v>
      </c>
      <c r="W19" s="23">
        <v>6243.716699999999</v>
      </c>
      <c r="X19" s="34">
        <v>1509996</v>
      </c>
      <c r="Y19" s="35">
        <f t="shared" si="1"/>
        <v>19710.7847</v>
      </c>
      <c r="Z19" s="36">
        <f t="shared" si="0"/>
        <v>6104394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1259</v>
      </c>
      <c r="F20" s="14">
        <f t="shared" ref="F20:X22" si="2">F5+F8+F11+F14+F17</f>
        <v>166122</v>
      </c>
      <c r="G20" s="19">
        <f>G5+G8+G11+G14+G17</f>
        <v>1077.338</v>
      </c>
      <c r="H20" s="18">
        <f t="shared" si="2"/>
        <v>419904</v>
      </c>
      <c r="I20" s="13">
        <f t="shared" si="2"/>
        <v>1935</v>
      </c>
      <c r="J20" s="14">
        <f t="shared" si="2"/>
        <v>1325534.4545454546</v>
      </c>
      <c r="K20" s="19">
        <f t="shared" si="2"/>
        <v>1685</v>
      </c>
      <c r="L20" s="18">
        <f t="shared" si="2"/>
        <v>3245398</v>
      </c>
      <c r="M20" s="13">
        <f t="shared" si="2"/>
        <v>6722.1279999999997</v>
      </c>
      <c r="N20" s="14">
        <f t="shared" si="2"/>
        <v>1683269</v>
      </c>
      <c r="O20" s="19">
        <f t="shared" si="2"/>
        <v>4008</v>
      </c>
      <c r="P20" s="18">
        <f t="shared" si="2"/>
        <v>1373941</v>
      </c>
      <c r="Q20" s="13">
        <f t="shared" si="2"/>
        <v>28509</v>
      </c>
      <c r="R20" s="14">
        <f t="shared" si="2"/>
        <v>5327583.2</v>
      </c>
      <c r="S20" s="19">
        <f t="shared" si="2"/>
        <v>48213</v>
      </c>
      <c r="T20" s="18">
        <f t="shared" si="2"/>
        <v>8392459</v>
      </c>
      <c r="U20" s="13">
        <f t="shared" si="2"/>
        <v>3365</v>
      </c>
      <c r="V20" s="14">
        <f t="shared" si="2"/>
        <v>1364334.2325581396</v>
      </c>
      <c r="W20" s="13">
        <f t="shared" si="2"/>
        <v>6501.2470000000003</v>
      </c>
      <c r="X20" s="18">
        <f t="shared" si="2"/>
        <v>1376899</v>
      </c>
      <c r="Y20" s="31">
        <f t="shared" ref="Y20:Z22" si="3">+Y17+Y14+Y11+Y8+Y5</f>
        <v>103274.713</v>
      </c>
      <c r="Z20" s="32">
        <f t="shared" si="3"/>
        <v>24675443.887103595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1154</v>
      </c>
      <c r="F21" s="21">
        <f t="shared" si="4"/>
        <v>129705</v>
      </c>
      <c r="G21" s="25">
        <f t="shared" si="4"/>
        <v>1033.771</v>
      </c>
      <c r="H21" s="26">
        <f t="shared" si="4"/>
        <v>392252</v>
      </c>
      <c r="I21" s="27">
        <f t="shared" si="4"/>
        <v>2058</v>
      </c>
      <c r="J21" s="21">
        <f t="shared" si="4"/>
        <v>1432975.4818181819</v>
      </c>
      <c r="K21" s="25">
        <f t="shared" si="4"/>
        <v>2379</v>
      </c>
      <c r="L21" s="26">
        <f t="shared" si="4"/>
        <v>4594241</v>
      </c>
      <c r="M21" s="27">
        <f t="shared" si="4"/>
        <v>7368.5739999999996</v>
      </c>
      <c r="N21" s="21">
        <f t="shared" si="4"/>
        <v>1358268</v>
      </c>
      <c r="O21" s="25">
        <f t="shared" si="4"/>
        <v>4042</v>
      </c>
      <c r="P21" s="26">
        <f t="shared" si="4"/>
        <v>1383967</v>
      </c>
      <c r="Q21" s="27">
        <f t="shared" si="4"/>
        <v>29337</v>
      </c>
      <c r="R21" s="21">
        <f t="shared" si="4"/>
        <v>5576506.2000000002</v>
      </c>
      <c r="S21" s="25">
        <f t="shared" si="4"/>
        <v>46606</v>
      </c>
      <c r="T21" s="26">
        <f t="shared" si="4"/>
        <v>8303886</v>
      </c>
      <c r="U21" s="27">
        <f t="shared" si="2"/>
        <v>4793</v>
      </c>
      <c r="V21" s="21">
        <f t="shared" si="2"/>
        <v>1804920.5581395349</v>
      </c>
      <c r="W21" s="27">
        <f t="shared" si="2"/>
        <v>6594.4570000000003</v>
      </c>
      <c r="X21" s="26">
        <f t="shared" si="2"/>
        <v>1478311</v>
      </c>
      <c r="Y21" s="23">
        <f t="shared" si="3"/>
        <v>105365.802</v>
      </c>
      <c r="Z21" s="24">
        <f t="shared" si="3"/>
        <v>26455032.239957716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2363.9080000000004</v>
      </c>
      <c r="F22" s="24">
        <f t="shared" si="2"/>
        <v>466083</v>
      </c>
      <c r="G22" s="33">
        <f t="shared" si="2"/>
        <v>1722.03</v>
      </c>
      <c r="H22" s="34">
        <f t="shared" si="2"/>
        <v>751676</v>
      </c>
      <c r="I22" s="23">
        <f t="shared" si="2"/>
        <v>3124</v>
      </c>
      <c r="J22" s="24">
        <f t="shared" si="2"/>
        <v>2425693.8181818184</v>
      </c>
      <c r="K22" s="33">
        <f t="shared" si="2"/>
        <v>6002</v>
      </c>
      <c r="L22" s="34">
        <f t="shared" si="2"/>
        <v>1926435</v>
      </c>
      <c r="M22" s="23">
        <f t="shared" si="2"/>
        <v>16865.91</v>
      </c>
      <c r="N22" s="24">
        <f t="shared" si="2"/>
        <v>3731789.25</v>
      </c>
      <c r="O22" s="33">
        <f t="shared" si="2"/>
        <v>4829</v>
      </c>
      <c r="P22" s="34">
        <f t="shared" si="2"/>
        <v>1499297</v>
      </c>
      <c r="Q22" s="23">
        <f t="shared" si="2"/>
        <v>61107.9</v>
      </c>
      <c r="R22" s="24">
        <f t="shared" si="2"/>
        <v>11153438.699999999</v>
      </c>
      <c r="S22" s="33">
        <f t="shared" si="2"/>
        <v>38345.199999999997</v>
      </c>
      <c r="T22" s="34">
        <f t="shared" si="2"/>
        <v>3871407</v>
      </c>
      <c r="U22" s="23">
        <f t="shared" si="2"/>
        <v>4779.5</v>
      </c>
      <c r="V22" s="24">
        <f t="shared" si="2"/>
        <v>1824032.1279069767</v>
      </c>
      <c r="W22" s="23">
        <f t="shared" si="2"/>
        <v>7797.9166999999989</v>
      </c>
      <c r="X22" s="34">
        <f t="shared" si="2"/>
        <v>1849495</v>
      </c>
      <c r="Y22" s="23">
        <f t="shared" si="3"/>
        <v>146937.36470000001</v>
      </c>
      <c r="Z22" s="24">
        <f t="shared" si="3"/>
        <v>29499346.896088794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52.197621536310322</v>
      </c>
      <c r="F23" s="178"/>
      <c r="G23" s="177">
        <f>(G20+G21)/(G22+G41)*100</f>
        <v>62.082439222783279</v>
      </c>
      <c r="H23" s="178"/>
      <c r="I23" s="177">
        <f>(I20+I21)/(I22+I41)*100</f>
        <v>62.674619369015851</v>
      </c>
      <c r="J23" s="178"/>
      <c r="K23" s="177">
        <f>(K20+K21)/(K22+K41)*100</f>
        <v>32.005040163805326</v>
      </c>
      <c r="L23" s="178"/>
      <c r="M23" s="177">
        <f>(M20+M21)/(M22+M41)*100</f>
        <v>40.98723885608424</v>
      </c>
      <c r="N23" s="178"/>
      <c r="O23" s="177">
        <f>(O20+O21)/(O22+O41)*100</f>
        <v>83.058192323565834</v>
      </c>
      <c r="P23" s="178"/>
      <c r="Q23" s="177">
        <f>(Q20+Q21)/(Q22+Q41)*100</f>
        <v>47.012527246395187</v>
      </c>
      <c r="R23" s="178"/>
      <c r="S23" s="177">
        <f>(S20+S21)/(S22+S41)*100</f>
        <v>126.28490451950765</v>
      </c>
      <c r="T23" s="178"/>
      <c r="U23" s="177">
        <f>(U20+U21)/(U22+U41)*100</f>
        <v>74.251388004004738</v>
      </c>
      <c r="V23" s="178"/>
      <c r="W23" s="177">
        <f>(W20+W21)/(W22+W41)*100</f>
        <v>83.47037907996355</v>
      </c>
      <c r="X23" s="178"/>
      <c r="Y23" s="177">
        <f>(Y20+Y21)/(Y22+Y41)*100</f>
        <v>70.494801098287923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197166.30258030343</v>
      </c>
      <c r="F24" s="180"/>
      <c r="G24" s="181">
        <f>H22/G22*1000</f>
        <v>436505.7519323125</v>
      </c>
      <c r="H24" s="182"/>
      <c r="I24" s="183">
        <f>J22/I22*1000</f>
        <v>776470.49237574206</v>
      </c>
      <c r="J24" s="184"/>
      <c r="K24" s="181">
        <f>L22/K22*1000</f>
        <v>320965.51149616792</v>
      </c>
      <c r="L24" s="182"/>
      <c r="M24" s="183">
        <f>N22/M22*1000</f>
        <v>221262.25326709321</v>
      </c>
      <c r="N24" s="184"/>
      <c r="O24" s="181">
        <f>P22/O22*1000</f>
        <v>310477.73866224888</v>
      </c>
      <c r="P24" s="182"/>
      <c r="Q24" s="183">
        <f>R22/Q22*1000</f>
        <v>182520.40570859087</v>
      </c>
      <c r="R24" s="184"/>
      <c r="S24" s="181">
        <f>T22/S22*1000</f>
        <v>100961.97177221661</v>
      </c>
      <c r="T24" s="182"/>
      <c r="U24" s="183">
        <f>V22/U22*1000</f>
        <v>381636.59962485125</v>
      </c>
      <c r="V24" s="184"/>
      <c r="W24" s="181">
        <f>X22/W22*1000</f>
        <v>237178.09142536754</v>
      </c>
      <c r="X24" s="182"/>
      <c r="Y24" s="183">
        <f>Z22/Y22*1000</f>
        <v>200761.37173357647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1.6087861687368348</v>
      </c>
      <c r="F25" s="49"/>
      <c r="G25" s="50">
        <f>G22/Y22*100</f>
        <v>1.1719483356162301</v>
      </c>
      <c r="H25" s="51"/>
      <c r="I25" s="48">
        <f>I22/Y22*100</f>
        <v>2.1260759687491522</v>
      </c>
      <c r="J25" s="49"/>
      <c r="K25" s="50">
        <f>K22/Y22*100</f>
        <v>4.084733663390657</v>
      </c>
      <c r="L25" s="51"/>
      <c r="M25" s="48">
        <f>M22/Y22*100</f>
        <v>11.478298957133807</v>
      </c>
      <c r="N25" s="49"/>
      <c r="O25" s="50">
        <f>O22/Y22*100</f>
        <v>3.2864343319749216</v>
      </c>
      <c r="P25" s="51"/>
      <c r="Q25" s="48">
        <f>Q22/Y22*100</f>
        <v>41.587720131474498</v>
      </c>
      <c r="R25" s="49"/>
      <c r="S25" s="50">
        <f>S22/Y22*100</f>
        <v>26.096289448425093</v>
      </c>
      <c r="T25" s="51"/>
      <c r="U25" s="48">
        <f>U22/Y22*100</f>
        <v>3.2527465085264322</v>
      </c>
      <c r="V25" s="49"/>
      <c r="W25" s="50">
        <f>W22/Y22*100</f>
        <v>5.3069664859723717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31">
        <f>+'(令和4年10月)'!E20</f>
        <v>822</v>
      </c>
      <c r="F27" s="128">
        <f>+'(令和4年10月)'!F20</f>
        <v>74866</v>
      </c>
      <c r="G27" s="129">
        <f>+'(令和4年10月)'!G20</f>
        <v>1347.5630000000001</v>
      </c>
      <c r="H27" s="130">
        <f>+'(令和4年10月)'!H20</f>
        <v>498696</v>
      </c>
      <c r="I27" s="131">
        <f>+'(令和4年10月)'!I20</f>
        <v>2816</v>
      </c>
      <c r="J27" s="128">
        <f>+'(令和4年10月)'!J20</f>
        <v>4639230</v>
      </c>
      <c r="K27" s="129">
        <f>+'(令和4年10月)'!K20</f>
        <v>1765</v>
      </c>
      <c r="L27" s="130">
        <f>+'(令和4年10月)'!L20</f>
        <v>3821208</v>
      </c>
      <c r="M27" s="131">
        <f>+'(令和4年10月)'!M20</f>
        <v>12346.272000000001</v>
      </c>
      <c r="N27" s="128">
        <f>+'(令和4年10月)'!N20</f>
        <v>3009437</v>
      </c>
      <c r="O27" s="129">
        <f>+'(令和4年10月)'!O20</f>
        <v>4350</v>
      </c>
      <c r="P27" s="130">
        <f>+'(令和4年10月)'!P20</f>
        <v>1439242</v>
      </c>
      <c r="Q27" s="131">
        <f>+'(令和4年10月)'!Q20</f>
        <v>26830</v>
      </c>
      <c r="R27" s="128">
        <f>+'(令和4年10月)'!R20</f>
        <v>5115434</v>
      </c>
      <c r="S27" s="129">
        <f>+'(令和4年10月)'!S20</f>
        <v>48073</v>
      </c>
      <c r="T27" s="130">
        <f>+'(令和4年10月)'!T20</f>
        <v>7969145</v>
      </c>
      <c r="U27" s="131">
        <f>+'(令和4年10月)'!U20</f>
        <v>4481</v>
      </c>
      <c r="V27" s="128">
        <f>+'(令和4年10月)'!V20</f>
        <v>1563340</v>
      </c>
      <c r="W27" s="131">
        <f>+'(令和4年10月)'!W20</f>
        <v>5806.8649999999998</v>
      </c>
      <c r="X27" s="130">
        <f>+'(令和4年10月)'!X20</f>
        <v>1158934</v>
      </c>
      <c r="Y27" s="131">
        <f>+'(令和4年10月)'!Y20</f>
        <v>108637.70000000001</v>
      </c>
      <c r="Z27" s="128">
        <f>+'(令和4年10月)'!Z20</f>
        <v>29289532</v>
      </c>
    </row>
    <row r="28" spans="1:28" ht="18.95" customHeight="1" x14ac:dyDescent="0.15">
      <c r="A28" s="22"/>
      <c r="B28" s="190"/>
      <c r="C28" s="7"/>
      <c r="D28" s="55" t="s">
        <v>22</v>
      </c>
      <c r="E28" s="154">
        <f>+'(令和4年10月)'!E21</f>
        <v>916</v>
      </c>
      <c r="F28" s="135">
        <f>+'(令和4年10月)'!F21</f>
        <v>78680</v>
      </c>
      <c r="G28" s="136">
        <f>+'(令和4年10月)'!G21</f>
        <v>1317.0129999999999</v>
      </c>
      <c r="H28" s="137">
        <f>+'(令和4年10月)'!H21</f>
        <v>491367</v>
      </c>
      <c r="I28" s="134">
        <f>+'(令和4年10月)'!I21</f>
        <v>2183</v>
      </c>
      <c r="J28" s="135">
        <f>+'(令和4年10月)'!J21</f>
        <v>4490212</v>
      </c>
      <c r="K28" s="136">
        <f>+'(令和4年10月)'!K21</f>
        <v>1862</v>
      </c>
      <c r="L28" s="137">
        <f>+'(令和4年10月)'!L21</f>
        <v>4058515</v>
      </c>
      <c r="M28" s="134">
        <f>+'(令和4年10月)'!M21</f>
        <v>11943.191999999999</v>
      </c>
      <c r="N28" s="135">
        <f>+'(令和4年10月)'!N21</f>
        <v>2843682</v>
      </c>
      <c r="O28" s="136">
        <f>+'(令和4年10月)'!O21</f>
        <v>4083</v>
      </c>
      <c r="P28" s="137">
        <f>+'(令和4年10月)'!P21</f>
        <v>1360514</v>
      </c>
      <c r="Q28" s="134">
        <f>+'(令和4年10月)'!Q21</f>
        <v>26142</v>
      </c>
      <c r="R28" s="135">
        <f>+'(令和4年10月)'!R21</f>
        <v>5070634</v>
      </c>
      <c r="S28" s="136">
        <f>+'(令和4年10月)'!S21</f>
        <v>45905</v>
      </c>
      <c r="T28" s="137">
        <f>+'(令和4年10月)'!T21</f>
        <v>7506150</v>
      </c>
      <c r="U28" s="134">
        <f>+'(令和4年10月)'!U21</f>
        <v>5304</v>
      </c>
      <c r="V28" s="135">
        <f>+'(令和4年10月)'!V21</f>
        <v>1773717</v>
      </c>
      <c r="W28" s="134">
        <f>+'(令和4年10月)'!W21</f>
        <v>6152.1949999999997</v>
      </c>
      <c r="X28" s="137">
        <f>+'(令和4年10月)'!X21</f>
        <v>1244113</v>
      </c>
      <c r="Y28" s="138">
        <f>+'(令和4年10月)'!Y21</f>
        <v>105807.4</v>
      </c>
      <c r="Z28" s="139">
        <f>+'(令和4年10月)'!Z21</f>
        <v>28917584</v>
      </c>
    </row>
    <row r="29" spans="1:28" ht="18.95" customHeight="1" thickBot="1" x14ac:dyDescent="0.2">
      <c r="A29" s="22"/>
      <c r="B29" s="190"/>
      <c r="C29" s="7"/>
      <c r="D29" s="55" t="s">
        <v>24</v>
      </c>
      <c r="E29" s="138">
        <f>+'(令和4年10月)'!E22</f>
        <v>2249</v>
      </c>
      <c r="F29" s="139">
        <f>+'(令和4年10月)'!F22</f>
        <v>408561</v>
      </c>
      <c r="G29" s="140">
        <f>+'(令和4年10月)'!G22</f>
        <v>1516.55</v>
      </c>
      <c r="H29" s="141">
        <f>+'(令和4年10月)'!H22</f>
        <v>642066</v>
      </c>
      <c r="I29" s="138">
        <f>+'(令和4年10月)'!I22</f>
        <v>5081</v>
      </c>
      <c r="J29" s="139">
        <f>+'(令和4年10月)'!J22</f>
        <v>5601582</v>
      </c>
      <c r="K29" s="140">
        <f>+'(令和4年10月)'!K22</f>
        <v>5935</v>
      </c>
      <c r="L29" s="141">
        <f>+'(令和4年10月)'!L22</f>
        <v>773731</v>
      </c>
      <c r="M29" s="138">
        <f>+'(令和4年10月)'!M22</f>
        <v>18483.000000000004</v>
      </c>
      <c r="N29" s="139">
        <f>+'(令和4年10月)'!N22</f>
        <v>3631276</v>
      </c>
      <c r="O29" s="140">
        <f>+'(令和4年10月)'!O22</f>
        <v>5210</v>
      </c>
      <c r="P29" s="141">
        <f>+'(令和4年10月)'!P22</f>
        <v>1400877</v>
      </c>
      <c r="Q29" s="138">
        <f>+'(令和4年10月)'!Q22</f>
        <v>60533</v>
      </c>
      <c r="R29" s="139">
        <f>+'(令和4年10月)'!R22</f>
        <v>10750275</v>
      </c>
      <c r="S29" s="140">
        <f>+'(令和4年10月)'!S22</f>
        <v>29575</v>
      </c>
      <c r="T29" s="141">
        <f>+'(令和4年10月)'!T22</f>
        <v>2674489</v>
      </c>
      <c r="U29" s="138">
        <f>+'(令和4年10月)'!U22</f>
        <v>5493</v>
      </c>
      <c r="V29" s="139">
        <f>+'(令和4年10月)'!V22</f>
        <v>1959921</v>
      </c>
      <c r="W29" s="138">
        <f>+'(令和4年10月)'!W22</f>
        <v>7771.8410000000003</v>
      </c>
      <c r="X29" s="141">
        <f>+'(令和4年10月)'!X22</f>
        <v>2021782</v>
      </c>
      <c r="Y29" s="138">
        <f>+'(令和4年10月)'!Y22</f>
        <v>141847.391</v>
      </c>
      <c r="Z29" s="139">
        <f>+'(令和4年10月)'!Z22</f>
        <v>29864560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185">
        <v>37.848432055749129</v>
      </c>
      <c r="F30" s="186"/>
      <c r="G30" s="185">
        <v>88.743767797372229</v>
      </c>
      <c r="H30" s="186"/>
      <c r="I30" s="185">
        <v>52.460908804701432</v>
      </c>
      <c r="J30" s="186"/>
      <c r="K30" s="185">
        <v>30.308347956881427</v>
      </c>
      <c r="L30" s="186"/>
      <c r="M30" s="185">
        <v>66.431958935446062</v>
      </c>
      <c r="N30" s="186"/>
      <c r="O30" s="185">
        <v>83.059194326799954</v>
      </c>
      <c r="P30" s="186"/>
      <c r="Q30" s="185">
        <v>44.004718470152355</v>
      </c>
      <c r="R30" s="186"/>
      <c r="S30" s="185">
        <v>164.92576603137834</v>
      </c>
      <c r="T30" s="186"/>
      <c r="U30" s="185">
        <v>82.860530104157846</v>
      </c>
      <c r="V30" s="186"/>
      <c r="W30" s="185">
        <v>75.266228007128433</v>
      </c>
      <c r="X30" s="186"/>
      <c r="Y30" s="185">
        <v>76.351804426449334</v>
      </c>
      <c r="Z30" s="186"/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437</v>
      </c>
      <c r="F31" s="91">
        <f t="shared" ref="F31:Z33" si="5">F20-F27</f>
        <v>91256</v>
      </c>
      <c r="G31" s="92">
        <f t="shared" si="5"/>
        <v>-270.22500000000014</v>
      </c>
      <c r="H31" s="93">
        <f t="shared" si="5"/>
        <v>-78792</v>
      </c>
      <c r="I31" s="90">
        <f t="shared" si="5"/>
        <v>-881</v>
      </c>
      <c r="J31" s="91">
        <f t="shared" si="5"/>
        <v>-3313695.5454545454</v>
      </c>
      <c r="K31" s="92">
        <f t="shared" si="5"/>
        <v>-80</v>
      </c>
      <c r="L31" s="93">
        <f t="shared" si="5"/>
        <v>-575810</v>
      </c>
      <c r="M31" s="90">
        <f t="shared" si="5"/>
        <v>-5624.1440000000011</v>
      </c>
      <c r="N31" s="91">
        <f t="shared" si="5"/>
        <v>-1326168</v>
      </c>
      <c r="O31" s="92">
        <f t="shared" si="5"/>
        <v>-342</v>
      </c>
      <c r="P31" s="93">
        <f t="shared" si="5"/>
        <v>-65301</v>
      </c>
      <c r="Q31" s="90">
        <f t="shared" si="5"/>
        <v>1679</v>
      </c>
      <c r="R31" s="91">
        <f t="shared" si="5"/>
        <v>212149.20000000019</v>
      </c>
      <c r="S31" s="92">
        <f t="shared" si="5"/>
        <v>140</v>
      </c>
      <c r="T31" s="93">
        <f t="shared" si="5"/>
        <v>423314</v>
      </c>
      <c r="U31" s="90">
        <f t="shared" si="5"/>
        <v>-1116</v>
      </c>
      <c r="V31" s="91">
        <f t="shared" si="5"/>
        <v>-199005.7674418604</v>
      </c>
      <c r="W31" s="92">
        <f t="shared" si="5"/>
        <v>694.38200000000052</v>
      </c>
      <c r="X31" s="93">
        <f t="shared" si="5"/>
        <v>217965</v>
      </c>
      <c r="Y31" s="90">
        <f t="shared" si="5"/>
        <v>-5362.9870000000083</v>
      </c>
      <c r="Z31" s="91">
        <f t="shared" si="5"/>
        <v>-4614088.1128964052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238</v>
      </c>
      <c r="F32" s="95">
        <f t="shared" si="6"/>
        <v>51025</v>
      </c>
      <c r="G32" s="96">
        <f t="shared" si="6"/>
        <v>-283.24199999999996</v>
      </c>
      <c r="H32" s="97">
        <f t="shared" si="6"/>
        <v>-99115</v>
      </c>
      <c r="I32" s="94">
        <f t="shared" si="6"/>
        <v>-125</v>
      </c>
      <c r="J32" s="95">
        <f t="shared" si="6"/>
        <v>-3057236.5181818181</v>
      </c>
      <c r="K32" s="96">
        <f t="shared" si="6"/>
        <v>517</v>
      </c>
      <c r="L32" s="97">
        <f t="shared" si="6"/>
        <v>535726</v>
      </c>
      <c r="M32" s="94">
        <f t="shared" si="6"/>
        <v>-4574.6179999999995</v>
      </c>
      <c r="N32" s="95">
        <f t="shared" si="6"/>
        <v>-1485414</v>
      </c>
      <c r="O32" s="96">
        <f t="shared" si="6"/>
        <v>-41</v>
      </c>
      <c r="P32" s="97">
        <f t="shared" si="6"/>
        <v>23453</v>
      </c>
      <c r="Q32" s="94">
        <f t="shared" si="6"/>
        <v>3195</v>
      </c>
      <c r="R32" s="95">
        <f t="shared" si="6"/>
        <v>505872.20000000019</v>
      </c>
      <c r="S32" s="96">
        <f t="shared" si="6"/>
        <v>701</v>
      </c>
      <c r="T32" s="97">
        <f t="shared" si="6"/>
        <v>797736</v>
      </c>
      <c r="U32" s="94">
        <f t="shared" si="5"/>
        <v>-511</v>
      </c>
      <c r="V32" s="95">
        <f t="shared" si="5"/>
        <v>31203.5581395349</v>
      </c>
      <c r="W32" s="96">
        <f t="shared" si="5"/>
        <v>442.26200000000063</v>
      </c>
      <c r="X32" s="97">
        <f t="shared" si="5"/>
        <v>234198</v>
      </c>
      <c r="Y32" s="94">
        <f t="shared" si="5"/>
        <v>-441.59799999999814</v>
      </c>
      <c r="Z32" s="95">
        <f t="shared" si="5"/>
        <v>-2462551.7600422837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114.90800000000036</v>
      </c>
      <c r="F33" s="95">
        <f t="shared" si="5"/>
        <v>57522</v>
      </c>
      <c r="G33" s="96">
        <f t="shared" si="5"/>
        <v>205.48000000000002</v>
      </c>
      <c r="H33" s="97">
        <f t="shared" si="5"/>
        <v>109610</v>
      </c>
      <c r="I33" s="94">
        <f t="shared" si="5"/>
        <v>-1957</v>
      </c>
      <c r="J33" s="95">
        <f t="shared" si="5"/>
        <v>-3175888.1818181816</v>
      </c>
      <c r="K33" s="96">
        <f t="shared" si="5"/>
        <v>67</v>
      </c>
      <c r="L33" s="97">
        <f t="shared" si="5"/>
        <v>1152704</v>
      </c>
      <c r="M33" s="94">
        <f t="shared" si="5"/>
        <v>-1617.0900000000038</v>
      </c>
      <c r="N33" s="95">
        <f t="shared" si="5"/>
        <v>100513.25</v>
      </c>
      <c r="O33" s="96">
        <f t="shared" si="5"/>
        <v>-381</v>
      </c>
      <c r="P33" s="97">
        <f t="shared" si="5"/>
        <v>98420</v>
      </c>
      <c r="Q33" s="94">
        <f t="shared" si="5"/>
        <v>574.90000000000146</v>
      </c>
      <c r="R33" s="95">
        <f t="shared" si="5"/>
        <v>403163.69999999925</v>
      </c>
      <c r="S33" s="96">
        <f t="shared" si="5"/>
        <v>8770.1999999999971</v>
      </c>
      <c r="T33" s="97">
        <f t="shared" si="5"/>
        <v>1196918</v>
      </c>
      <c r="U33" s="94">
        <f t="shared" si="5"/>
        <v>-713.5</v>
      </c>
      <c r="V33" s="95">
        <f t="shared" si="5"/>
        <v>-135888.87209302327</v>
      </c>
      <c r="W33" s="96">
        <f t="shared" si="5"/>
        <v>26.075699999998506</v>
      </c>
      <c r="X33" s="97">
        <f t="shared" si="5"/>
        <v>-172287</v>
      </c>
      <c r="Y33" s="94">
        <f t="shared" si="5"/>
        <v>5089.9737000000023</v>
      </c>
      <c r="Z33" s="95">
        <f t="shared" si="5"/>
        <v>-365213.10391120613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14.349189480561193</v>
      </c>
      <c r="F34" s="188"/>
      <c r="G34" s="187">
        <f t="shared" ref="G34" si="7">+G23-G30</f>
        <v>-26.66132857458895</v>
      </c>
      <c r="H34" s="188"/>
      <c r="I34" s="187">
        <f t="shared" ref="I34" si="8">+I23-I30</f>
        <v>10.213710564314418</v>
      </c>
      <c r="J34" s="188"/>
      <c r="K34" s="187">
        <f t="shared" ref="K34" si="9">+K23-K30</f>
        <v>1.696692206923899</v>
      </c>
      <c r="L34" s="188"/>
      <c r="M34" s="187">
        <f t="shared" ref="M34" si="10">+M23-M30</f>
        <v>-25.444720079361822</v>
      </c>
      <c r="N34" s="188"/>
      <c r="O34" s="187">
        <f t="shared" ref="O34" si="11">+O23-O30</f>
        <v>-1.0020032341202523E-3</v>
      </c>
      <c r="P34" s="188"/>
      <c r="Q34" s="187">
        <f t="shared" ref="Q34" si="12">+Q23-Q30</f>
        <v>3.0078087762428325</v>
      </c>
      <c r="R34" s="188"/>
      <c r="S34" s="187">
        <f t="shared" ref="S34" si="13">+S23-S30</f>
        <v>-38.640861511870696</v>
      </c>
      <c r="T34" s="188"/>
      <c r="U34" s="187">
        <f t="shared" ref="U34" si="14">+U23-U30</f>
        <v>-8.6091421001531074</v>
      </c>
      <c r="V34" s="188"/>
      <c r="W34" s="187">
        <f t="shared" ref="W34" si="15">+W23-W30</f>
        <v>8.204151072835117</v>
      </c>
      <c r="X34" s="188"/>
      <c r="Y34" s="187">
        <f t="shared" ref="Y34" si="16">+Y23-Y30</f>
        <v>-5.8570033281614116</v>
      </c>
      <c r="Z34" s="188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153.16301703163018</v>
      </c>
      <c r="F35" s="60">
        <f t="shared" si="17"/>
        <v>221.89244784014105</v>
      </c>
      <c r="G35" s="61">
        <f t="shared" si="17"/>
        <v>79.947134197065367</v>
      </c>
      <c r="H35" s="62">
        <f t="shared" si="17"/>
        <v>84.200394629192928</v>
      </c>
      <c r="I35" s="59">
        <f t="shared" si="17"/>
        <v>68.71448863636364</v>
      </c>
      <c r="J35" s="60">
        <f t="shared" si="17"/>
        <v>28.572294422683385</v>
      </c>
      <c r="K35" s="61">
        <f t="shared" si="17"/>
        <v>95.467422096317279</v>
      </c>
      <c r="L35" s="62">
        <f t="shared" si="17"/>
        <v>84.931205001140995</v>
      </c>
      <c r="M35" s="59">
        <f t="shared" si="17"/>
        <v>54.446621619870349</v>
      </c>
      <c r="N35" s="60">
        <f t="shared" si="17"/>
        <v>55.933020029992321</v>
      </c>
      <c r="O35" s="61">
        <f t="shared" si="17"/>
        <v>92.137931034482762</v>
      </c>
      <c r="P35" s="62">
        <f t="shared" si="17"/>
        <v>95.462820012200865</v>
      </c>
      <c r="Q35" s="59">
        <f t="shared" si="17"/>
        <v>106.25792023853894</v>
      </c>
      <c r="R35" s="60">
        <f t="shared" si="17"/>
        <v>104.14723755599231</v>
      </c>
      <c r="S35" s="61">
        <f t="shared" si="17"/>
        <v>100.29122376385912</v>
      </c>
      <c r="T35" s="62">
        <f t="shared" si="17"/>
        <v>105.31191238206858</v>
      </c>
      <c r="U35" s="59">
        <f t="shared" si="17"/>
        <v>75.094844900691811</v>
      </c>
      <c r="V35" s="60">
        <f t="shared" si="17"/>
        <v>87.270474276749752</v>
      </c>
      <c r="W35" s="61">
        <f t="shared" si="17"/>
        <v>111.95794977152045</v>
      </c>
      <c r="X35" s="62">
        <f t="shared" si="17"/>
        <v>118.80736953096553</v>
      </c>
      <c r="Y35" s="59">
        <f t="shared" si="17"/>
        <v>95.06341997299279</v>
      </c>
      <c r="Z35" s="60">
        <f t="shared" si="17"/>
        <v>84.246630800053737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125.9825327510917</v>
      </c>
      <c r="F36" s="64">
        <f t="shared" si="17"/>
        <v>164.85129639044229</v>
      </c>
      <c r="G36" s="65">
        <f t="shared" si="17"/>
        <v>78.493606365313028</v>
      </c>
      <c r="H36" s="66">
        <f t="shared" si="17"/>
        <v>79.828722726597434</v>
      </c>
      <c r="I36" s="63">
        <f t="shared" si="17"/>
        <v>94.273934951901055</v>
      </c>
      <c r="J36" s="64">
        <f t="shared" si="17"/>
        <v>31.913314601140925</v>
      </c>
      <c r="K36" s="65">
        <f t="shared" si="17"/>
        <v>127.765843179377</v>
      </c>
      <c r="L36" s="66">
        <f t="shared" si="17"/>
        <v>113.20004977189933</v>
      </c>
      <c r="M36" s="63">
        <f t="shared" si="17"/>
        <v>61.696856250824737</v>
      </c>
      <c r="N36" s="64">
        <f t="shared" si="17"/>
        <v>47.764412476500539</v>
      </c>
      <c r="O36" s="65">
        <f t="shared" si="17"/>
        <v>98.995836394807739</v>
      </c>
      <c r="P36" s="66">
        <f t="shared" si="17"/>
        <v>101.72383378634839</v>
      </c>
      <c r="Q36" s="63">
        <f t="shared" si="17"/>
        <v>112.22171218728482</v>
      </c>
      <c r="R36" s="64">
        <f t="shared" si="17"/>
        <v>109.97650786864128</v>
      </c>
      <c r="S36" s="65">
        <f t="shared" si="17"/>
        <v>101.52706676832588</v>
      </c>
      <c r="T36" s="66">
        <f t="shared" si="17"/>
        <v>110.62776523250935</v>
      </c>
      <c r="U36" s="63">
        <f t="shared" si="17"/>
        <v>90.365761689291105</v>
      </c>
      <c r="V36" s="64">
        <f t="shared" si="17"/>
        <v>101.75921853032557</v>
      </c>
      <c r="W36" s="65">
        <f t="shared" si="17"/>
        <v>107.18868631439675</v>
      </c>
      <c r="X36" s="66">
        <f t="shared" si="17"/>
        <v>118.82449584563459</v>
      </c>
      <c r="Y36" s="63">
        <f t="shared" si="17"/>
        <v>99.582639777558086</v>
      </c>
      <c r="Z36" s="64">
        <f t="shared" si="17"/>
        <v>91.484241006986323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105.10929301911962</v>
      </c>
      <c r="F37" s="68">
        <f t="shared" si="17"/>
        <v>114.07917055225536</v>
      </c>
      <c r="G37" s="69">
        <f t="shared" si="17"/>
        <v>113.54917411229435</v>
      </c>
      <c r="H37" s="70">
        <f t="shared" si="17"/>
        <v>117.07145371348118</v>
      </c>
      <c r="I37" s="67">
        <f t="shared" si="17"/>
        <v>61.48395985042314</v>
      </c>
      <c r="J37" s="68">
        <f t="shared" si="17"/>
        <v>43.303727735875661</v>
      </c>
      <c r="K37" s="69">
        <f t="shared" si="17"/>
        <v>101.12889637742207</v>
      </c>
      <c r="L37" s="70">
        <f t="shared" si="17"/>
        <v>248.97994264156407</v>
      </c>
      <c r="M37" s="67">
        <f t="shared" si="17"/>
        <v>91.250933290050298</v>
      </c>
      <c r="N37" s="68">
        <f t="shared" si="17"/>
        <v>102.76798706570362</v>
      </c>
      <c r="O37" s="69">
        <f t="shared" si="17"/>
        <v>92.687140115163146</v>
      </c>
      <c r="P37" s="70">
        <f t="shared" si="17"/>
        <v>107.0255989640775</v>
      </c>
      <c r="Q37" s="67">
        <f t="shared" si="17"/>
        <v>100.94972989939373</v>
      </c>
      <c r="R37" s="68">
        <f t="shared" si="17"/>
        <v>103.75026406301234</v>
      </c>
      <c r="S37" s="69">
        <f t="shared" si="17"/>
        <v>129.65409974640744</v>
      </c>
      <c r="T37" s="70">
        <f t="shared" si="17"/>
        <v>144.75314723672449</v>
      </c>
      <c r="U37" s="67">
        <f t="shared" si="17"/>
        <v>87.010740943018376</v>
      </c>
      <c r="V37" s="68">
        <f t="shared" si="17"/>
        <v>93.066614823096273</v>
      </c>
      <c r="W37" s="69">
        <f t="shared" si="17"/>
        <v>100.3355150986748</v>
      </c>
      <c r="X37" s="70">
        <f t="shared" si="17"/>
        <v>91.478458112694639</v>
      </c>
      <c r="Y37" s="67">
        <f t="shared" si="17"/>
        <v>103.58834495588292</v>
      </c>
      <c r="Z37" s="68">
        <f t="shared" si="17"/>
        <v>98.777102010171234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42">
        <f>+'(令和5年9月)'!E20</f>
        <v>1215</v>
      </c>
      <c r="F39" s="143">
        <f>+'(令和5年9月)'!F20</f>
        <v>161878</v>
      </c>
      <c r="G39" s="142">
        <f>+'(令和5年9月)'!G20</f>
        <v>1123.8240000000001</v>
      </c>
      <c r="H39" s="143">
        <f>+'(令和5年9月)'!H20</f>
        <v>399775</v>
      </c>
      <c r="I39" s="142">
        <f>+'(令和5年9月)'!I20</f>
        <v>2023</v>
      </c>
      <c r="J39" s="143">
        <f>+'(令和5年9月)'!J20</f>
        <v>1244467</v>
      </c>
      <c r="K39" s="142">
        <f>+'(令和5年9月)'!K20</f>
        <v>1702</v>
      </c>
      <c r="L39" s="143">
        <f>+'(令和5年9月)'!L20</f>
        <v>3282453</v>
      </c>
      <c r="M39" s="142">
        <f>+'(令和5年9月)'!M20</f>
        <v>9356.0159999999996</v>
      </c>
      <c r="N39" s="143">
        <f>+'(令和5年9月)'!N20</f>
        <v>1594578</v>
      </c>
      <c r="O39" s="142">
        <f>+'(令和5年9月)'!O20</f>
        <v>4071</v>
      </c>
      <c r="P39" s="143">
        <f>+'(令和5年9月)'!P20</f>
        <v>1376053</v>
      </c>
      <c r="Q39" s="142">
        <f>+'(令和5年9月)'!Q20</f>
        <v>27462</v>
      </c>
      <c r="R39" s="143">
        <f>+'(令和5年9月)'!R20</f>
        <v>5442686.2000000002</v>
      </c>
      <c r="S39" s="144">
        <f>+'(令和5年9月)'!S20</f>
        <v>57135</v>
      </c>
      <c r="T39" s="145">
        <f>+'(令和5年9月)'!T20</f>
        <v>9801688</v>
      </c>
      <c r="U39" s="142">
        <f>+'(令和5年9月)'!U20</f>
        <v>4024</v>
      </c>
      <c r="V39" s="143">
        <f>+'(令和5年9月)'!V20</f>
        <v>1387011.7674418604</v>
      </c>
      <c r="W39" s="142">
        <f>+'(令和5年9月)'!W20</f>
        <v>6214.8860000000004</v>
      </c>
      <c r="X39" s="143">
        <f>+'(令和5年9月)'!X20</f>
        <v>1380962</v>
      </c>
      <c r="Y39" s="146">
        <f>+'(令和5年9月)'!Y20</f>
        <v>114326.726</v>
      </c>
      <c r="Z39" s="147">
        <f>+'(令和5年9月)'!Z20</f>
        <v>26071551.967441861</v>
      </c>
    </row>
    <row r="40" spans="1:38" ht="18.95" customHeight="1" x14ac:dyDescent="0.15">
      <c r="A40" s="22"/>
      <c r="B40" s="195"/>
      <c r="C40" s="22"/>
      <c r="D40" s="82" t="s">
        <v>22</v>
      </c>
      <c r="E40" s="148">
        <f>+'(令和5年9月)'!E21</f>
        <v>1029</v>
      </c>
      <c r="F40" s="149">
        <f>+'(令和5年9月)'!F21</f>
        <v>111483</v>
      </c>
      <c r="G40" s="148">
        <f>+'(令和5年9月)'!G21</f>
        <v>1219.79</v>
      </c>
      <c r="H40" s="149">
        <f>+'(令和5年9月)'!H21</f>
        <v>451739</v>
      </c>
      <c r="I40" s="148">
        <f>+'(令和5年9月)'!I21</f>
        <v>1979</v>
      </c>
      <c r="J40" s="149">
        <f>+'(令和5年9月)'!J21</f>
        <v>1318810.9090909092</v>
      </c>
      <c r="K40" s="148">
        <f>+'(令和5年9月)'!K21</f>
        <v>2266</v>
      </c>
      <c r="L40" s="149">
        <f>+'(令和5年9月)'!L21</f>
        <v>4362234</v>
      </c>
      <c r="M40" s="148">
        <f>+'(令和5年9月)'!M21</f>
        <v>6185.1120000000001</v>
      </c>
      <c r="N40" s="149">
        <f>+'(令和5年9月)'!N21</f>
        <v>1215618</v>
      </c>
      <c r="O40" s="148">
        <f>+'(令和5年9月)'!O21</f>
        <v>4116</v>
      </c>
      <c r="P40" s="149">
        <f>+'(令和5年9月)'!P21</f>
        <v>1364019</v>
      </c>
      <c r="Q40" s="148">
        <f>+'(令和5年9月)'!Q21</f>
        <v>27414</v>
      </c>
      <c r="R40" s="149">
        <f>+'(令和5年9月)'!R21</f>
        <v>5491500.2000000002</v>
      </c>
      <c r="S40" s="144">
        <f>+'(令和5年9月)'!S21</f>
        <v>57307</v>
      </c>
      <c r="T40" s="145">
        <f>+'(令和5年9月)'!T21</f>
        <v>9745462</v>
      </c>
      <c r="U40" s="148">
        <f>+'(令和5年9月)'!U21</f>
        <v>3705</v>
      </c>
      <c r="V40" s="149">
        <f>+'(令和5年9月)'!V21</f>
        <v>1161853.3488372094</v>
      </c>
      <c r="W40" s="148">
        <f>+'(令和5年9月)'!W21</f>
        <v>6445.3964999999998</v>
      </c>
      <c r="X40" s="149">
        <f>+'(令和5年9月)'!X21</f>
        <v>1367896</v>
      </c>
      <c r="Y40" s="150">
        <f>+'(令和5年9月)'!Y21</f>
        <v>111666.2985</v>
      </c>
      <c r="Z40" s="151">
        <f>+'(令和5年9月)'!Z21</f>
        <v>26590615.457928117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48">
        <f>+'(令和5年9月)'!E22</f>
        <v>2258.9079999999999</v>
      </c>
      <c r="F41" s="149">
        <f>+'(令和5年9月)'!F22</f>
        <v>429666</v>
      </c>
      <c r="G41" s="148">
        <f>+'(令和5年9月)'!G22</f>
        <v>1678.463</v>
      </c>
      <c r="H41" s="149">
        <f>+'(令和5年9月)'!H22</f>
        <v>724024</v>
      </c>
      <c r="I41" s="148">
        <f>+'(令和5年9月)'!I22</f>
        <v>3247</v>
      </c>
      <c r="J41" s="149">
        <f>+'(令和5年9月)'!J22</f>
        <v>2533134.8454545452</v>
      </c>
      <c r="K41" s="148">
        <f>+'(令和5年9月)'!K22</f>
        <v>6696</v>
      </c>
      <c r="L41" s="149">
        <f>+'(令和5年9月)'!L22</f>
        <v>3275278</v>
      </c>
      <c r="M41" s="148">
        <f>+'(令和5年9月)'!M22</f>
        <v>17512.356</v>
      </c>
      <c r="N41" s="149">
        <f>+'(令和5年9月)'!N22</f>
        <v>3406788.25</v>
      </c>
      <c r="O41" s="148">
        <f>+'(令和5年9月)'!O22</f>
        <v>4863</v>
      </c>
      <c r="P41" s="149">
        <f>+'(令和5年9月)'!P22</f>
        <v>1509323</v>
      </c>
      <c r="Q41" s="148">
        <f>+'(令和5年9月)'!Q22</f>
        <v>61935.9</v>
      </c>
      <c r="R41" s="149">
        <f>+'(令和5年9月)'!R22</f>
        <v>11402361.699999999</v>
      </c>
      <c r="S41" s="144">
        <f>+'(令和5年9月)'!S22</f>
        <v>36738.199999999997</v>
      </c>
      <c r="T41" s="145">
        <f>+'(令和5年9月)'!T22</f>
        <v>3782834</v>
      </c>
      <c r="U41" s="148">
        <f>+'(令和5年9月)'!U22</f>
        <v>6207.5</v>
      </c>
      <c r="V41" s="149">
        <f>+'(令和5年9月)'!V22</f>
        <v>2264618.4534883723</v>
      </c>
      <c r="W41" s="148">
        <f>+'(令和5年9月)'!W22</f>
        <v>7891.1267000000007</v>
      </c>
      <c r="X41" s="149">
        <f>+'(令和5年9月)'!X22</f>
        <v>1950907</v>
      </c>
      <c r="Y41" s="150">
        <f>+'(令和5年9月)'!Y22</f>
        <v>149028.45370000001</v>
      </c>
      <c r="Z41" s="151">
        <f>+'(令和5年9月)'!Z22</f>
        <v>31278935.248942919</v>
      </c>
    </row>
    <row r="42" spans="1:38" ht="18.95" customHeight="1" thickBot="1" x14ac:dyDescent="0.2">
      <c r="A42" s="22"/>
      <c r="B42" s="195"/>
      <c r="C42" s="22"/>
      <c r="D42" s="89" t="s">
        <v>44</v>
      </c>
      <c r="E42" s="192">
        <f>+'(令和5年9月)'!E23</f>
        <v>51.802754318281295</v>
      </c>
      <c r="F42" s="193">
        <f>+'(令和5年9月)'!F23</f>
        <v>0</v>
      </c>
      <c r="G42" s="192">
        <f>+'(令和5年9月)'!G23</f>
        <v>67.873944507966073</v>
      </c>
      <c r="H42" s="193">
        <f>+'(令和5年9月)'!H23</f>
        <v>0</v>
      </c>
      <c r="I42" s="192">
        <f>+'(令和5年9月)'!I23</f>
        <v>62.046511627906973</v>
      </c>
      <c r="J42" s="193">
        <f>+'(令和5年9月)'!J23</f>
        <v>0</v>
      </c>
      <c r="K42" s="192">
        <f>+'(令和5年9月)'!K23</f>
        <v>28.432215534537114</v>
      </c>
      <c r="L42" s="193">
        <f>+'(令和5年9月)'!L23</f>
        <v>0</v>
      </c>
      <c r="M42" s="192">
        <f>+'(令和5年9月)'!M23</f>
        <v>48.788764003462312</v>
      </c>
      <c r="N42" s="193">
        <f>+'(令和5年9月)'!N23</f>
        <v>0</v>
      </c>
      <c r="O42" s="192">
        <f>+'(令和5年9月)'!O23</f>
        <v>83.788762665029168</v>
      </c>
      <c r="P42" s="193">
        <f>+'(令和5年9月)'!P23</f>
        <v>0</v>
      </c>
      <c r="Q42" s="192">
        <f>+'(令和5年9月)'!Q23</f>
        <v>44.317812892190354</v>
      </c>
      <c r="R42" s="193">
        <f>+'(令和5年9月)'!R23</f>
        <v>0</v>
      </c>
      <c r="S42" s="192">
        <f>+'(令和5年9月)'!S23</f>
        <v>155.38966223298809</v>
      </c>
      <c r="T42" s="193">
        <f>+'(令和5年9月)'!T23</f>
        <v>0</v>
      </c>
      <c r="U42" s="192">
        <f>+'(令和5年9月)'!U23</f>
        <v>63.897156084656082</v>
      </c>
      <c r="V42" s="193">
        <f>+'(令和5年9月)'!V23</f>
        <v>0</v>
      </c>
      <c r="W42" s="192">
        <f>+'(令和5年9月)'!W23</f>
        <v>79.063693058011069</v>
      </c>
      <c r="X42" s="193">
        <f>+'(令和5年9月)'!X23</f>
        <v>0</v>
      </c>
      <c r="Y42" s="192">
        <f>+'(令和5年9月)'!Y23</f>
        <v>76.504956345975614</v>
      </c>
      <c r="Z42" s="193">
        <f>+'(令和5年9月)'!Z23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44</v>
      </c>
      <c r="F43" s="93">
        <f t="shared" si="18"/>
        <v>4244</v>
      </c>
      <c r="G43" s="90">
        <f t="shared" si="18"/>
        <v>-46.486000000000104</v>
      </c>
      <c r="H43" s="91">
        <f t="shared" si="18"/>
        <v>20129</v>
      </c>
      <c r="I43" s="92">
        <f t="shared" si="18"/>
        <v>-88</v>
      </c>
      <c r="J43" s="93">
        <f t="shared" si="18"/>
        <v>81067.454545454588</v>
      </c>
      <c r="K43" s="90">
        <f t="shared" si="18"/>
        <v>-17</v>
      </c>
      <c r="L43" s="91">
        <f t="shared" si="18"/>
        <v>-37055</v>
      </c>
      <c r="M43" s="92">
        <f t="shared" si="18"/>
        <v>-2633.8879999999999</v>
      </c>
      <c r="N43" s="93">
        <f t="shared" si="18"/>
        <v>88691</v>
      </c>
      <c r="O43" s="90">
        <f t="shared" si="18"/>
        <v>-63</v>
      </c>
      <c r="P43" s="91">
        <f t="shared" si="18"/>
        <v>-2112</v>
      </c>
      <c r="Q43" s="92">
        <f t="shared" si="18"/>
        <v>1047</v>
      </c>
      <c r="R43" s="93">
        <f t="shared" si="18"/>
        <v>-115103</v>
      </c>
      <c r="S43" s="90">
        <f t="shared" si="18"/>
        <v>-8922</v>
      </c>
      <c r="T43" s="91">
        <f t="shared" si="18"/>
        <v>-1409229</v>
      </c>
      <c r="U43" s="92">
        <f t="shared" si="18"/>
        <v>-659</v>
      </c>
      <c r="V43" s="93">
        <f t="shared" si="18"/>
        <v>-22677.5348837208</v>
      </c>
      <c r="W43" s="90">
        <f t="shared" si="18"/>
        <v>286.36099999999988</v>
      </c>
      <c r="X43" s="91">
        <f t="shared" si="18"/>
        <v>-4063</v>
      </c>
      <c r="Y43" s="90">
        <f t="shared" si="18"/>
        <v>-11052.012999999992</v>
      </c>
      <c r="Z43" s="91">
        <f t="shared" si="18"/>
        <v>-1396108.0803382657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125</v>
      </c>
      <c r="F44" s="97">
        <f t="shared" si="18"/>
        <v>18222</v>
      </c>
      <c r="G44" s="94">
        <f t="shared" si="18"/>
        <v>-186.01900000000001</v>
      </c>
      <c r="H44" s="95">
        <f t="shared" si="18"/>
        <v>-59487</v>
      </c>
      <c r="I44" s="96">
        <f t="shared" si="18"/>
        <v>79</v>
      </c>
      <c r="J44" s="97">
        <f t="shared" si="18"/>
        <v>114164.57272727275</v>
      </c>
      <c r="K44" s="94">
        <f t="shared" si="18"/>
        <v>113</v>
      </c>
      <c r="L44" s="95">
        <f t="shared" si="18"/>
        <v>232007</v>
      </c>
      <c r="M44" s="96">
        <f t="shared" si="18"/>
        <v>1183.4619999999995</v>
      </c>
      <c r="N44" s="97">
        <f t="shared" si="18"/>
        <v>142650</v>
      </c>
      <c r="O44" s="94">
        <f t="shared" si="18"/>
        <v>-74</v>
      </c>
      <c r="P44" s="95">
        <f t="shared" si="18"/>
        <v>19948</v>
      </c>
      <c r="Q44" s="96">
        <f t="shared" si="18"/>
        <v>1923</v>
      </c>
      <c r="R44" s="97">
        <f t="shared" si="18"/>
        <v>85006</v>
      </c>
      <c r="S44" s="94">
        <f t="shared" si="18"/>
        <v>-10701</v>
      </c>
      <c r="T44" s="95">
        <f t="shared" si="18"/>
        <v>-1441576</v>
      </c>
      <c r="U44" s="96">
        <f t="shared" si="18"/>
        <v>1088</v>
      </c>
      <c r="V44" s="97">
        <f t="shared" si="18"/>
        <v>643067.2093023255</v>
      </c>
      <c r="W44" s="94">
        <f t="shared" si="18"/>
        <v>149.0605000000005</v>
      </c>
      <c r="X44" s="95">
        <f t="shared" si="18"/>
        <v>110415</v>
      </c>
      <c r="Y44" s="94">
        <f t="shared" si="18"/>
        <v>-6300.4965000000084</v>
      </c>
      <c r="Z44" s="95">
        <f t="shared" si="18"/>
        <v>-135583.21797040105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105.00000000000045</v>
      </c>
      <c r="F45" s="97">
        <f t="shared" si="18"/>
        <v>36417</v>
      </c>
      <c r="G45" s="94">
        <f t="shared" si="18"/>
        <v>43.567000000000007</v>
      </c>
      <c r="H45" s="95">
        <f t="shared" si="18"/>
        <v>27652</v>
      </c>
      <c r="I45" s="96">
        <f t="shared" si="18"/>
        <v>-123</v>
      </c>
      <c r="J45" s="97">
        <f t="shared" si="18"/>
        <v>-107441.02727272687</v>
      </c>
      <c r="K45" s="94">
        <f t="shared" si="18"/>
        <v>-694</v>
      </c>
      <c r="L45" s="95">
        <f t="shared" si="18"/>
        <v>-1348843</v>
      </c>
      <c r="M45" s="96">
        <f t="shared" si="18"/>
        <v>-646.44599999999991</v>
      </c>
      <c r="N45" s="97">
        <f t="shared" si="18"/>
        <v>325001</v>
      </c>
      <c r="O45" s="94">
        <f t="shared" si="18"/>
        <v>-34</v>
      </c>
      <c r="P45" s="95">
        <f t="shared" si="18"/>
        <v>-10026</v>
      </c>
      <c r="Q45" s="96">
        <f t="shared" si="18"/>
        <v>-828</v>
      </c>
      <c r="R45" s="97">
        <f t="shared" si="18"/>
        <v>-248923</v>
      </c>
      <c r="S45" s="94">
        <f t="shared" si="18"/>
        <v>1607</v>
      </c>
      <c r="T45" s="95">
        <f t="shared" si="18"/>
        <v>88573</v>
      </c>
      <c r="U45" s="96">
        <f t="shared" si="18"/>
        <v>-1428</v>
      </c>
      <c r="V45" s="97">
        <f t="shared" si="18"/>
        <v>-440586.32558139553</v>
      </c>
      <c r="W45" s="94">
        <f t="shared" si="18"/>
        <v>-93.210000000001855</v>
      </c>
      <c r="X45" s="95">
        <f t="shared" si="18"/>
        <v>-101412</v>
      </c>
      <c r="Y45" s="94">
        <f t="shared" si="18"/>
        <v>-2091.0890000000072</v>
      </c>
      <c r="Z45" s="95">
        <f t="shared" si="18"/>
        <v>-1779588.3528541252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0.39486721802902736</v>
      </c>
      <c r="F46" s="193"/>
      <c r="G46" s="192">
        <f>G23-G42</f>
        <v>-5.7915052851827937</v>
      </c>
      <c r="H46" s="193"/>
      <c r="I46" s="192">
        <f>I23-I42</f>
        <v>0.62810774110887735</v>
      </c>
      <c r="J46" s="193"/>
      <c r="K46" s="192">
        <f>K23-K42</f>
        <v>3.5728246292682115</v>
      </c>
      <c r="L46" s="193"/>
      <c r="M46" s="192">
        <f>M23-M42</f>
        <v>-7.8015251473780722</v>
      </c>
      <c r="N46" s="193"/>
      <c r="O46" s="192">
        <f t="shared" si="18"/>
        <v>-0.73057034146333422</v>
      </c>
      <c r="P46" s="193"/>
      <c r="Q46" s="192">
        <f t="shared" si="18"/>
        <v>2.6947143542048337</v>
      </c>
      <c r="R46" s="193"/>
      <c r="S46" s="192">
        <f t="shared" si="18"/>
        <v>-29.104757713480438</v>
      </c>
      <c r="T46" s="193"/>
      <c r="U46" s="192">
        <f t="shared" si="18"/>
        <v>10.354231919348656</v>
      </c>
      <c r="V46" s="193"/>
      <c r="W46" s="192">
        <f t="shared" si="18"/>
        <v>4.4066860219524813</v>
      </c>
      <c r="X46" s="193"/>
      <c r="Y46" s="192">
        <f t="shared" si="18"/>
        <v>-6.0101552476876918</v>
      </c>
      <c r="Z46" s="193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103.62139917695474</v>
      </c>
      <c r="F47" s="72">
        <f t="shared" si="19"/>
        <v>102.62172747377656</v>
      </c>
      <c r="G47" s="71">
        <f t="shared" si="19"/>
        <v>95.863587180910883</v>
      </c>
      <c r="H47" s="73">
        <f t="shared" si="19"/>
        <v>105.03508223375648</v>
      </c>
      <c r="I47" s="74">
        <f t="shared" si="19"/>
        <v>95.650024715768652</v>
      </c>
      <c r="J47" s="72">
        <f t="shared" si="19"/>
        <v>106.51423095553795</v>
      </c>
      <c r="K47" s="71">
        <f t="shared" si="19"/>
        <v>99.001175088131603</v>
      </c>
      <c r="L47" s="73">
        <f t="shared" si="19"/>
        <v>98.871118642064332</v>
      </c>
      <c r="M47" s="74">
        <f t="shared" si="19"/>
        <v>71.84818837419688</v>
      </c>
      <c r="N47" s="72">
        <f t="shared" si="19"/>
        <v>105.56203584898324</v>
      </c>
      <c r="O47" s="71">
        <f t="shared" si="19"/>
        <v>98.452468680913782</v>
      </c>
      <c r="P47" s="73">
        <f t="shared" si="19"/>
        <v>99.84651753965872</v>
      </c>
      <c r="Q47" s="74">
        <f t="shared" si="19"/>
        <v>103.81254096569805</v>
      </c>
      <c r="R47" s="72">
        <f t="shared" si="19"/>
        <v>97.88518029938966</v>
      </c>
      <c r="S47" s="71">
        <f t="shared" si="19"/>
        <v>84.38435284851667</v>
      </c>
      <c r="T47" s="73">
        <f t="shared" si="19"/>
        <v>85.622588680643574</v>
      </c>
      <c r="U47" s="74">
        <f t="shared" si="19"/>
        <v>83.623260437375748</v>
      </c>
      <c r="V47" s="72">
        <f t="shared" si="19"/>
        <v>98.365007751481002</v>
      </c>
      <c r="W47" s="71">
        <f t="shared" si="19"/>
        <v>104.60766295632776</v>
      </c>
      <c r="X47" s="73">
        <f t="shared" si="19"/>
        <v>99.705784807981672</v>
      </c>
      <c r="Y47" s="71">
        <f t="shared" si="19"/>
        <v>90.332957667308705</v>
      </c>
      <c r="Z47" s="73">
        <f t="shared" si="19"/>
        <v>94.645090242108623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112.14771622934889</v>
      </c>
      <c r="F48" s="66">
        <f t="shared" si="19"/>
        <v>116.34509297381663</v>
      </c>
      <c r="G48" s="63">
        <f t="shared" si="19"/>
        <v>84.749915969142236</v>
      </c>
      <c r="H48" s="64">
        <f t="shared" si="19"/>
        <v>86.831555389284517</v>
      </c>
      <c r="I48" s="65">
        <f t="shared" si="19"/>
        <v>103.99191510864073</v>
      </c>
      <c r="J48" s="66">
        <f t="shared" si="19"/>
        <v>108.65662938790589</v>
      </c>
      <c r="K48" s="63">
        <f t="shared" si="19"/>
        <v>104.98676081200354</v>
      </c>
      <c r="L48" s="64">
        <f t="shared" si="19"/>
        <v>105.31853632794572</v>
      </c>
      <c r="M48" s="65">
        <f t="shared" si="19"/>
        <v>119.13404316688201</v>
      </c>
      <c r="N48" s="66">
        <f t="shared" si="19"/>
        <v>111.73477194315977</v>
      </c>
      <c r="O48" s="63">
        <f t="shared" si="19"/>
        <v>98.202137998056358</v>
      </c>
      <c r="P48" s="64">
        <f t="shared" si="19"/>
        <v>101.46244297183544</v>
      </c>
      <c r="Q48" s="65">
        <f t="shared" si="19"/>
        <v>107.0146640402714</v>
      </c>
      <c r="R48" s="66">
        <f t="shared" si="19"/>
        <v>101.54795587551833</v>
      </c>
      <c r="S48" s="63">
        <f t="shared" si="19"/>
        <v>81.326888512747132</v>
      </c>
      <c r="T48" s="64">
        <f t="shared" si="19"/>
        <v>85.207720270213969</v>
      </c>
      <c r="U48" s="65">
        <f t="shared" si="19"/>
        <v>129.36572199730094</v>
      </c>
      <c r="V48" s="66">
        <f t="shared" si="19"/>
        <v>155.3483974501525</v>
      </c>
      <c r="W48" s="63">
        <f t="shared" si="19"/>
        <v>102.31266610207767</v>
      </c>
      <c r="X48" s="64">
        <f t="shared" si="19"/>
        <v>108.07188558194483</v>
      </c>
      <c r="Y48" s="63">
        <f t="shared" si="19"/>
        <v>94.357745725761646</v>
      </c>
      <c r="Z48" s="64">
        <f t="shared" si="19"/>
        <v>99.490108763428509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104.64826367430638</v>
      </c>
      <c r="F49" s="70">
        <f t="shared" si="19"/>
        <v>108.47565318177375</v>
      </c>
      <c r="G49" s="67">
        <f t="shared" si="19"/>
        <v>102.59564851891282</v>
      </c>
      <c r="H49" s="68">
        <f t="shared" si="19"/>
        <v>103.81921041291449</v>
      </c>
      <c r="I49" s="69">
        <f t="shared" si="19"/>
        <v>96.211887896519869</v>
      </c>
      <c r="J49" s="70">
        <f t="shared" si="19"/>
        <v>95.758574500464562</v>
      </c>
      <c r="K49" s="67">
        <f t="shared" si="19"/>
        <v>89.635603345280771</v>
      </c>
      <c r="L49" s="68">
        <f t="shared" si="19"/>
        <v>58.817449999664149</v>
      </c>
      <c r="M49" s="69">
        <f t="shared" si="19"/>
        <v>96.308629175880171</v>
      </c>
      <c r="N49" s="70">
        <f t="shared" si="19"/>
        <v>109.53980629703064</v>
      </c>
      <c r="O49" s="67">
        <f t="shared" si="19"/>
        <v>99.300843100966489</v>
      </c>
      <c r="P49" s="68">
        <f t="shared" si="19"/>
        <v>99.335728667753685</v>
      </c>
      <c r="Q49" s="69">
        <f t="shared" si="19"/>
        <v>98.663133982068558</v>
      </c>
      <c r="R49" s="70">
        <f t="shared" si="19"/>
        <v>97.81691717427276</v>
      </c>
      <c r="S49" s="67">
        <f t="shared" si="19"/>
        <v>104.3741936186313</v>
      </c>
      <c r="T49" s="68">
        <f t="shared" si="19"/>
        <v>102.34144559343603</v>
      </c>
      <c r="U49" s="69">
        <f t="shared" si="19"/>
        <v>76.99556987515102</v>
      </c>
      <c r="V49" s="70">
        <f t="shared" si="19"/>
        <v>80.544787802875788</v>
      </c>
      <c r="W49" s="67">
        <f t="shared" si="19"/>
        <v>98.818799855285533</v>
      </c>
      <c r="X49" s="68">
        <f t="shared" si="19"/>
        <v>94.801802443683897</v>
      </c>
      <c r="Y49" s="67">
        <f t="shared" si="19"/>
        <v>98.596852515017403</v>
      </c>
      <c r="Z49" s="68">
        <f t="shared" si="19"/>
        <v>94.310585259086565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1" sqref="E1:H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79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749</v>
      </c>
      <c r="F5" s="14">
        <v>64069</v>
      </c>
      <c r="G5" s="15">
        <v>30</v>
      </c>
      <c r="H5" s="16">
        <v>5460</v>
      </c>
      <c r="I5" s="13">
        <v>1278</v>
      </c>
      <c r="J5" s="14">
        <v>1004092</v>
      </c>
      <c r="K5" s="17">
        <v>1617</v>
      </c>
      <c r="L5" s="18">
        <v>3220328</v>
      </c>
      <c r="M5" s="13">
        <v>685</v>
      </c>
      <c r="N5" s="75">
        <v>198788</v>
      </c>
      <c r="O5" s="19">
        <v>726</v>
      </c>
      <c r="P5" s="18">
        <v>38877</v>
      </c>
      <c r="Q5" s="13">
        <v>12869</v>
      </c>
      <c r="R5" s="14">
        <v>1922819</v>
      </c>
      <c r="S5" s="19">
        <v>19496</v>
      </c>
      <c r="T5" s="18">
        <v>5392592</v>
      </c>
      <c r="U5" s="13">
        <v>3318</v>
      </c>
      <c r="V5" s="14">
        <v>1306553</v>
      </c>
      <c r="W5" s="13">
        <v>327</v>
      </c>
      <c r="X5" s="18">
        <v>80720</v>
      </c>
      <c r="Y5" s="20">
        <f t="shared" ref="Y5:Z19" si="0">+W5+U5+S5+Q5+O5+M5+K5+I5+G5+E5</f>
        <v>41095</v>
      </c>
      <c r="Z5" s="21">
        <f t="shared" si="0"/>
        <v>13234298</v>
      </c>
    </row>
    <row r="6" spans="1:26" ht="18.95" customHeight="1" x14ac:dyDescent="0.15">
      <c r="A6" s="7"/>
      <c r="B6" s="22"/>
      <c r="C6" s="83"/>
      <c r="D6" s="81" t="s">
        <v>22</v>
      </c>
      <c r="E6" s="23">
        <v>780</v>
      </c>
      <c r="F6" s="24">
        <v>66264</v>
      </c>
      <c r="G6" s="25">
        <v>30</v>
      </c>
      <c r="H6" s="26">
        <v>5460</v>
      </c>
      <c r="I6" s="27">
        <v>1320</v>
      </c>
      <c r="J6" s="21">
        <v>1082280</v>
      </c>
      <c r="K6" s="25">
        <v>2166</v>
      </c>
      <c r="L6" s="26">
        <v>4310095</v>
      </c>
      <c r="M6" s="27">
        <v>721</v>
      </c>
      <c r="N6" s="76">
        <v>210003</v>
      </c>
      <c r="O6" s="25">
        <v>804</v>
      </c>
      <c r="P6" s="26">
        <v>47888</v>
      </c>
      <c r="Q6" s="27">
        <v>12525</v>
      </c>
      <c r="R6" s="21">
        <v>1952521</v>
      </c>
      <c r="S6" s="25">
        <v>19408</v>
      </c>
      <c r="T6" s="26">
        <v>5366728</v>
      </c>
      <c r="U6" s="27">
        <v>3125</v>
      </c>
      <c r="V6" s="21">
        <v>1101886</v>
      </c>
      <c r="W6" s="27">
        <v>397</v>
      </c>
      <c r="X6" s="26">
        <v>75327</v>
      </c>
      <c r="Y6" s="20">
        <f t="shared" si="0"/>
        <v>41276</v>
      </c>
      <c r="Z6" s="21">
        <f t="shared" si="0"/>
        <v>14218452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1517.9</v>
      </c>
      <c r="F7" s="36">
        <v>275450</v>
      </c>
      <c r="G7" s="29">
        <v>151</v>
      </c>
      <c r="H7" s="30">
        <v>74118</v>
      </c>
      <c r="I7" s="31">
        <v>1934</v>
      </c>
      <c r="J7" s="32">
        <v>2157569</v>
      </c>
      <c r="K7" s="77">
        <v>6428</v>
      </c>
      <c r="L7" s="30">
        <v>3132828</v>
      </c>
      <c r="M7" s="23">
        <v>1465.3</v>
      </c>
      <c r="N7" s="24">
        <v>236178.25</v>
      </c>
      <c r="O7" s="33">
        <v>3048</v>
      </c>
      <c r="P7" s="34">
        <v>704865</v>
      </c>
      <c r="Q7" s="23">
        <v>33469.4</v>
      </c>
      <c r="R7" s="24">
        <v>5193160</v>
      </c>
      <c r="S7" s="33">
        <v>30366.2</v>
      </c>
      <c r="T7" s="34">
        <v>2933685</v>
      </c>
      <c r="U7" s="23">
        <v>4145.5</v>
      </c>
      <c r="V7" s="24">
        <v>2022215.5</v>
      </c>
      <c r="W7" s="23">
        <v>1159.2</v>
      </c>
      <c r="X7" s="34">
        <v>304228</v>
      </c>
      <c r="Y7" s="31">
        <f t="shared" si="0"/>
        <v>83684.5</v>
      </c>
      <c r="Z7" s="24">
        <f t="shared" si="0"/>
        <v>17034296.75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276</v>
      </c>
      <c r="F8" s="14">
        <v>50315</v>
      </c>
      <c r="G8" s="15">
        <v>172.82400000000001</v>
      </c>
      <c r="H8" s="16">
        <v>95200</v>
      </c>
      <c r="I8" s="13">
        <v>510</v>
      </c>
      <c r="J8" s="14">
        <v>61129</v>
      </c>
      <c r="K8" s="17">
        <v>0</v>
      </c>
      <c r="L8" s="18">
        <v>0</v>
      </c>
      <c r="M8" s="13">
        <v>4986</v>
      </c>
      <c r="N8" s="75">
        <v>868843</v>
      </c>
      <c r="O8" s="19">
        <v>0</v>
      </c>
      <c r="P8" s="18">
        <v>0</v>
      </c>
      <c r="Q8" s="13">
        <v>7537</v>
      </c>
      <c r="R8" s="14">
        <v>1618420</v>
      </c>
      <c r="S8" s="19">
        <v>37361</v>
      </c>
      <c r="T8" s="18">
        <v>4349620</v>
      </c>
      <c r="U8" s="13">
        <v>653</v>
      </c>
      <c r="V8" s="14">
        <v>54914.767441860466</v>
      </c>
      <c r="W8" s="13">
        <v>43</v>
      </c>
      <c r="X8" s="18">
        <v>1400</v>
      </c>
      <c r="Y8" s="13">
        <f t="shared" si="0"/>
        <v>51538.824000000001</v>
      </c>
      <c r="Z8" s="14">
        <f t="shared" si="0"/>
        <v>7099841.7674418604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29412</v>
      </c>
      <c r="G9" s="25">
        <v>205.79000000000002</v>
      </c>
      <c r="H9" s="26">
        <v>109000</v>
      </c>
      <c r="I9" s="27">
        <v>422</v>
      </c>
      <c r="J9" s="21">
        <v>51338.909090909088</v>
      </c>
      <c r="K9" s="25">
        <v>23</v>
      </c>
      <c r="L9" s="26">
        <v>729</v>
      </c>
      <c r="M9" s="27">
        <v>4363</v>
      </c>
      <c r="N9" s="76">
        <v>652140</v>
      </c>
      <c r="O9" s="25">
        <v>0</v>
      </c>
      <c r="P9" s="26">
        <v>0</v>
      </c>
      <c r="Q9" s="27">
        <v>7855</v>
      </c>
      <c r="R9" s="21">
        <v>1654052</v>
      </c>
      <c r="S9" s="25">
        <v>37558</v>
      </c>
      <c r="T9" s="26">
        <v>4308508</v>
      </c>
      <c r="U9" s="27">
        <v>551</v>
      </c>
      <c r="V9" s="21">
        <v>45892.348837209305</v>
      </c>
      <c r="W9" s="27">
        <v>43</v>
      </c>
      <c r="X9" s="26">
        <v>1400</v>
      </c>
      <c r="Y9" s="20">
        <f t="shared" si="0"/>
        <v>51194.79</v>
      </c>
      <c r="Z9" s="21">
        <f t="shared" si="0"/>
        <v>6852472.2579281181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233</v>
      </c>
      <c r="F10" s="36">
        <v>40895</v>
      </c>
      <c r="G10" s="29">
        <v>168.46299999999999</v>
      </c>
      <c r="H10" s="30">
        <v>94681</v>
      </c>
      <c r="I10" s="37">
        <v>829</v>
      </c>
      <c r="J10" s="38">
        <v>117851.54545454546</v>
      </c>
      <c r="K10" s="77">
        <v>77</v>
      </c>
      <c r="L10" s="30">
        <v>2295</v>
      </c>
      <c r="M10" s="35">
        <v>8925</v>
      </c>
      <c r="N10" s="36">
        <v>1817948</v>
      </c>
      <c r="O10" s="29">
        <v>0</v>
      </c>
      <c r="P10" s="30">
        <v>0</v>
      </c>
      <c r="Q10" s="35">
        <v>12986</v>
      </c>
      <c r="R10" s="36">
        <v>1853723</v>
      </c>
      <c r="S10" s="29">
        <v>6237</v>
      </c>
      <c r="T10" s="30">
        <v>819070</v>
      </c>
      <c r="U10" s="35">
        <v>1486</v>
      </c>
      <c r="V10" s="36">
        <v>96571.953488372092</v>
      </c>
      <c r="W10" s="35">
        <v>371</v>
      </c>
      <c r="X10" s="30">
        <v>19708</v>
      </c>
      <c r="Y10" s="37">
        <f t="shared" si="0"/>
        <v>31312.463</v>
      </c>
      <c r="Z10" s="36">
        <f t="shared" si="0"/>
        <v>4862743.4989429181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6</v>
      </c>
      <c r="J11" s="14">
        <v>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2525</v>
      </c>
      <c r="R11" s="14">
        <v>659326.19999999995</v>
      </c>
      <c r="S11" s="19">
        <v>0</v>
      </c>
      <c r="T11" s="18">
        <v>0</v>
      </c>
      <c r="U11" s="13">
        <v>47</v>
      </c>
      <c r="V11" s="14">
        <v>24224</v>
      </c>
      <c r="W11" s="13">
        <v>2</v>
      </c>
      <c r="X11" s="18">
        <v>70</v>
      </c>
      <c r="Y11" s="13">
        <f>+W11+U11+S11+Q11+O11+M11+K11+I11+G11+E11</f>
        <v>2670</v>
      </c>
      <c r="Z11" s="14">
        <f t="shared" si="0"/>
        <v>774020.2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19</v>
      </c>
      <c r="J12" s="21">
        <v>2552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2652</v>
      </c>
      <c r="R12" s="21">
        <v>689427.2</v>
      </c>
      <c r="S12" s="25">
        <v>0</v>
      </c>
      <c r="T12" s="26">
        <v>0</v>
      </c>
      <c r="U12" s="27">
        <v>24</v>
      </c>
      <c r="V12" s="21">
        <v>12975</v>
      </c>
      <c r="W12" s="27">
        <v>0</v>
      </c>
      <c r="X12" s="26">
        <v>325</v>
      </c>
      <c r="Y12" s="20">
        <f t="shared" ref="Y12:Y19" si="1">+W12+U12+S12+Q12+O12+M12+K12+I12+G12+E12</f>
        <v>2785</v>
      </c>
      <c r="Z12" s="21">
        <f t="shared" si="0"/>
        <v>795279.2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67</v>
      </c>
      <c r="J13" s="38">
        <v>17864.3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2115046.7000000002</v>
      </c>
      <c r="S13" s="29">
        <v>2</v>
      </c>
      <c r="T13" s="30">
        <v>1885</v>
      </c>
      <c r="U13" s="35">
        <v>521</v>
      </c>
      <c r="V13" s="36">
        <v>133731</v>
      </c>
      <c r="W13" s="35">
        <v>19</v>
      </c>
      <c r="X13" s="30">
        <v>41930</v>
      </c>
      <c r="Y13" s="37">
        <f t="shared" si="1"/>
        <v>8592.5</v>
      </c>
      <c r="Z13" s="36">
        <f t="shared" si="0"/>
        <v>2524457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3034</v>
      </c>
      <c r="N14" s="75">
        <v>241323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3034</v>
      </c>
      <c r="Z14" s="14">
        <f t="shared" si="0"/>
        <v>241323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341</v>
      </c>
      <c r="N15" s="76">
        <v>31125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341</v>
      </c>
      <c r="Z15" s="24">
        <f t="shared" si="0"/>
        <v>31125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6012</v>
      </c>
      <c r="N16" s="36">
        <v>906213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6012</v>
      </c>
      <c r="Z16" s="36">
        <f t="shared" si="0"/>
        <v>906213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190</v>
      </c>
      <c r="F17" s="14">
        <v>47494</v>
      </c>
      <c r="G17" s="19">
        <v>846</v>
      </c>
      <c r="H17" s="18">
        <v>224115</v>
      </c>
      <c r="I17" s="13">
        <v>229</v>
      </c>
      <c r="J17" s="14">
        <v>178846</v>
      </c>
      <c r="K17" s="19">
        <v>85</v>
      </c>
      <c r="L17" s="18">
        <v>62125</v>
      </c>
      <c r="M17" s="13">
        <v>636.01599999999996</v>
      </c>
      <c r="N17" s="75">
        <v>270624</v>
      </c>
      <c r="O17" s="19">
        <v>3345</v>
      </c>
      <c r="P17" s="18">
        <v>1337176</v>
      </c>
      <c r="Q17" s="13">
        <v>4531</v>
      </c>
      <c r="R17" s="14">
        <v>1242121</v>
      </c>
      <c r="S17" s="19">
        <v>278</v>
      </c>
      <c r="T17" s="18">
        <v>59476</v>
      </c>
      <c r="U17" s="13">
        <v>6</v>
      </c>
      <c r="V17" s="14">
        <v>1320</v>
      </c>
      <c r="W17" s="13">
        <v>5842.8860000000004</v>
      </c>
      <c r="X17" s="18">
        <v>1298772</v>
      </c>
      <c r="Y17" s="41">
        <f t="shared" si="1"/>
        <v>15988.902</v>
      </c>
      <c r="Z17" s="42">
        <f t="shared" si="0"/>
        <v>4722069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15807</v>
      </c>
      <c r="G18" s="25">
        <v>909</v>
      </c>
      <c r="H18" s="26">
        <v>262279</v>
      </c>
      <c r="I18" s="27">
        <v>218</v>
      </c>
      <c r="J18" s="21">
        <v>182640</v>
      </c>
      <c r="K18" s="25">
        <v>77</v>
      </c>
      <c r="L18" s="26">
        <v>51410</v>
      </c>
      <c r="M18" s="27">
        <v>745.11199999999997</v>
      </c>
      <c r="N18" s="21">
        <v>307350</v>
      </c>
      <c r="O18" s="25">
        <v>3312</v>
      </c>
      <c r="P18" s="26">
        <v>1316131</v>
      </c>
      <c r="Q18" s="27">
        <v>4382</v>
      </c>
      <c r="R18" s="21">
        <v>1195500</v>
      </c>
      <c r="S18" s="25">
        <v>341</v>
      </c>
      <c r="T18" s="26">
        <v>70226</v>
      </c>
      <c r="U18" s="27">
        <v>5</v>
      </c>
      <c r="V18" s="21">
        <v>1100</v>
      </c>
      <c r="W18" s="27">
        <v>6005.3964999999998</v>
      </c>
      <c r="X18" s="26">
        <v>1290844</v>
      </c>
      <c r="Y18" s="23">
        <f t="shared" si="1"/>
        <v>16069.508499999998</v>
      </c>
      <c r="Z18" s="24">
        <f t="shared" si="0"/>
        <v>4693287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508.00799999999998</v>
      </c>
      <c r="F19" s="24">
        <v>113321</v>
      </c>
      <c r="G19" s="33">
        <v>1164</v>
      </c>
      <c r="H19" s="34">
        <v>360225</v>
      </c>
      <c r="I19" s="23">
        <v>417</v>
      </c>
      <c r="J19" s="24">
        <v>239850</v>
      </c>
      <c r="K19" s="78">
        <v>191</v>
      </c>
      <c r="L19" s="34">
        <v>140155</v>
      </c>
      <c r="M19" s="23">
        <v>1091.056</v>
      </c>
      <c r="N19" s="24">
        <v>427449</v>
      </c>
      <c r="O19" s="33">
        <v>1815</v>
      </c>
      <c r="P19" s="34">
        <v>804458</v>
      </c>
      <c r="Q19" s="23">
        <v>7711</v>
      </c>
      <c r="R19" s="24">
        <v>2240432</v>
      </c>
      <c r="S19" s="33">
        <v>133</v>
      </c>
      <c r="T19" s="34">
        <v>28194</v>
      </c>
      <c r="U19" s="23">
        <v>55</v>
      </c>
      <c r="V19" s="24">
        <v>12100</v>
      </c>
      <c r="W19" s="23">
        <v>6341.9267000000009</v>
      </c>
      <c r="X19" s="34">
        <v>1585041</v>
      </c>
      <c r="Y19" s="35">
        <f t="shared" si="1"/>
        <v>19426.990700000002</v>
      </c>
      <c r="Z19" s="36">
        <f t="shared" si="0"/>
        <v>5951225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1215</v>
      </c>
      <c r="F20" s="14">
        <f t="shared" ref="F20:X22" si="2">F5+F8+F11+F14+F17</f>
        <v>161878</v>
      </c>
      <c r="G20" s="19">
        <f>G5+G8+G11+G14+G17</f>
        <v>1123.8240000000001</v>
      </c>
      <c r="H20" s="18">
        <f t="shared" si="2"/>
        <v>399775</v>
      </c>
      <c r="I20" s="13">
        <f t="shared" si="2"/>
        <v>2023</v>
      </c>
      <c r="J20" s="14">
        <f t="shared" si="2"/>
        <v>1244467</v>
      </c>
      <c r="K20" s="19">
        <f t="shared" si="2"/>
        <v>1702</v>
      </c>
      <c r="L20" s="18">
        <f t="shared" si="2"/>
        <v>3282453</v>
      </c>
      <c r="M20" s="13">
        <f t="shared" si="2"/>
        <v>9356.0159999999996</v>
      </c>
      <c r="N20" s="14">
        <f t="shared" si="2"/>
        <v>1594578</v>
      </c>
      <c r="O20" s="19">
        <f t="shared" si="2"/>
        <v>4071</v>
      </c>
      <c r="P20" s="18">
        <f t="shared" si="2"/>
        <v>1376053</v>
      </c>
      <c r="Q20" s="13">
        <f t="shared" si="2"/>
        <v>27462</v>
      </c>
      <c r="R20" s="14">
        <f t="shared" si="2"/>
        <v>5442686.2000000002</v>
      </c>
      <c r="S20" s="19">
        <f t="shared" si="2"/>
        <v>57135</v>
      </c>
      <c r="T20" s="18">
        <f t="shared" si="2"/>
        <v>9801688</v>
      </c>
      <c r="U20" s="13">
        <f t="shared" si="2"/>
        <v>4024</v>
      </c>
      <c r="V20" s="14">
        <f t="shared" si="2"/>
        <v>1387011.7674418604</v>
      </c>
      <c r="W20" s="13">
        <f t="shared" si="2"/>
        <v>6214.8860000000004</v>
      </c>
      <c r="X20" s="18">
        <f t="shared" si="2"/>
        <v>1380962</v>
      </c>
      <c r="Y20" s="31">
        <f t="shared" ref="Y20:Z22" si="3">+Y17+Y14+Y11+Y8+Y5</f>
        <v>114326.726</v>
      </c>
      <c r="Z20" s="32">
        <f t="shared" si="3"/>
        <v>26071551.967441861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1029</v>
      </c>
      <c r="F21" s="21">
        <f t="shared" si="4"/>
        <v>111483</v>
      </c>
      <c r="G21" s="25">
        <f t="shared" si="4"/>
        <v>1219.79</v>
      </c>
      <c r="H21" s="26">
        <f t="shared" si="4"/>
        <v>451739</v>
      </c>
      <c r="I21" s="27">
        <f t="shared" si="4"/>
        <v>1979</v>
      </c>
      <c r="J21" s="21">
        <f t="shared" si="4"/>
        <v>1318810.9090909092</v>
      </c>
      <c r="K21" s="25">
        <f t="shared" si="4"/>
        <v>2266</v>
      </c>
      <c r="L21" s="26">
        <f t="shared" si="4"/>
        <v>4362234</v>
      </c>
      <c r="M21" s="27">
        <f t="shared" si="4"/>
        <v>6185.1120000000001</v>
      </c>
      <c r="N21" s="21">
        <f t="shared" si="4"/>
        <v>1215618</v>
      </c>
      <c r="O21" s="25">
        <f t="shared" si="4"/>
        <v>4116</v>
      </c>
      <c r="P21" s="26">
        <f t="shared" si="4"/>
        <v>1364019</v>
      </c>
      <c r="Q21" s="27">
        <f t="shared" si="4"/>
        <v>27414</v>
      </c>
      <c r="R21" s="21">
        <f t="shared" si="4"/>
        <v>5491500.2000000002</v>
      </c>
      <c r="S21" s="25">
        <f t="shared" si="4"/>
        <v>57307</v>
      </c>
      <c r="T21" s="26">
        <f t="shared" si="4"/>
        <v>9745462</v>
      </c>
      <c r="U21" s="27">
        <f t="shared" si="2"/>
        <v>3705</v>
      </c>
      <c r="V21" s="21">
        <f t="shared" si="2"/>
        <v>1161853.3488372094</v>
      </c>
      <c r="W21" s="27">
        <f t="shared" si="2"/>
        <v>6445.3964999999998</v>
      </c>
      <c r="X21" s="26">
        <f t="shared" si="2"/>
        <v>1367896</v>
      </c>
      <c r="Y21" s="23">
        <f t="shared" si="3"/>
        <v>111666.2985</v>
      </c>
      <c r="Z21" s="24">
        <f t="shared" si="3"/>
        <v>26590615.457928117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2258.9079999999999</v>
      </c>
      <c r="F22" s="24">
        <f t="shared" si="2"/>
        <v>429666</v>
      </c>
      <c r="G22" s="33">
        <f t="shared" si="2"/>
        <v>1678.463</v>
      </c>
      <c r="H22" s="34">
        <f t="shared" si="2"/>
        <v>724024</v>
      </c>
      <c r="I22" s="23">
        <f t="shared" si="2"/>
        <v>3247</v>
      </c>
      <c r="J22" s="24">
        <f t="shared" si="2"/>
        <v>2533134.8454545452</v>
      </c>
      <c r="K22" s="33">
        <f t="shared" si="2"/>
        <v>6696</v>
      </c>
      <c r="L22" s="34">
        <f t="shared" si="2"/>
        <v>3275278</v>
      </c>
      <c r="M22" s="23">
        <f t="shared" si="2"/>
        <v>17512.356</v>
      </c>
      <c r="N22" s="24">
        <f t="shared" si="2"/>
        <v>3406788.25</v>
      </c>
      <c r="O22" s="33">
        <f t="shared" si="2"/>
        <v>4863</v>
      </c>
      <c r="P22" s="34">
        <f t="shared" si="2"/>
        <v>1509323</v>
      </c>
      <c r="Q22" s="23">
        <f t="shared" si="2"/>
        <v>61935.9</v>
      </c>
      <c r="R22" s="24">
        <f t="shared" si="2"/>
        <v>11402361.699999999</v>
      </c>
      <c r="S22" s="33">
        <f t="shared" si="2"/>
        <v>36738.199999999997</v>
      </c>
      <c r="T22" s="34">
        <f t="shared" si="2"/>
        <v>3782834</v>
      </c>
      <c r="U22" s="23">
        <f t="shared" si="2"/>
        <v>6207.5</v>
      </c>
      <c r="V22" s="24">
        <f t="shared" si="2"/>
        <v>2264618.4534883723</v>
      </c>
      <c r="W22" s="23">
        <f t="shared" si="2"/>
        <v>7891.1267000000007</v>
      </c>
      <c r="X22" s="34">
        <f t="shared" si="2"/>
        <v>1950907</v>
      </c>
      <c r="Y22" s="23">
        <f t="shared" si="3"/>
        <v>149028.45370000001</v>
      </c>
      <c r="Z22" s="24">
        <f t="shared" si="3"/>
        <v>31278935.248942919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51.802754318281295</v>
      </c>
      <c r="F23" s="178"/>
      <c r="G23" s="177">
        <f>(G20+G21)/(G22+G41)*100</f>
        <v>67.873944507966073</v>
      </c>
      <c r="H23" s="178"/>
      <c r="I23" s="177">
        <f>(I20+I21)/(I22+I41)*100</f>
        <v>62.046511627906973</v>
      </c>
      <c r="J23" s="178"/>
      <c r="K23" s="177">
        <f>(K20+K21)/(K22+K41)*100</f>
        <v>28.432215534537114</v>
      </c>
      <c r="L23" s="178"/>
      <c r="M23" s="177">
        <f>(M20+M21)/(M22+M41)*100</f>
        <v>48.788764003462312</v>
      </c>
      <c r="N23" s="178"/>
      <c r="O23" s="177">
        <f>(O20+O21)/(O22+O41)*100</f>
        <v>83.788762665029168</v>
      </c>
      <c r="P23" s="178"/>
      <c r="Q23" s="177">
        <f>(Q20+Q21)/(Q22+Q41)*100</f>
        <v>44.317812892190354</v>
      </c>
      <c r="R23" s="178"/>
      <c r="S23" s="177">
        <f>(S20+S21)/(S22+S41)*100</f>
        <v>155.38966223298809</v>
      </c>
      <c r="T23" s="178"/>
      <c r="U23" s="177">
        <f>(U20+U21)/(U22+U41)*100</f>
        <v>63.897156084656082</v>
      </c>
      <c r="V23" s="178"/>
      <c r="W23" s="177">
        <f>(W20+W21)/(W22+W41)*100</f>
        <v>79.063693058011069</v>
      </c>
      <c r="X23" s="178"/>
      <c r="Y23" s="177">
        <f>(Y20+Y21)/(Y22+Y41)*100</f>
        <v>76.504956345975614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190209.60570328674</v>
      </c>
      <c r="F24" s="180"/>
      <c r="G24" s="181">
        <f>H22/G22*1000</f>
        <v>431361.31091361563</v>
      </c>
      <c r="H24" s="182"/>
      <c r="I24" s="183">
        <f>J22/I22*1000</f>
        <v>780146.24128566217</v>
      </c>
      <c r="J24" s="184"/>
      <c r="K24" s="181">
        <f>L22/K22*1000</f>
        <v>489139.486260454</v>
      </c>
      <c r="L24" s="182"/>
      <c r="M24" s="183">
        <f>N22/M22*1000</f>
        <v>194536.26056939457</v>
      </c>
      <c r="N24" s="184"/>
      <c r="O24" s="181">
        <f>P22/O22*1000</f>
        <v>310368.70244704915</v>
      </c>
      <c r="P24" s="182"/>
      <c r="Q24" s="183">
        <f>R22/Q22*1000</f>
        <v>184099.39469677518</v>
      </c>
      <c r="R24" s="184"/>
      <c r="S24" s="181">
        <f>T22/S22*1000</f>
        <v>102967.32011911308</v>
      </c>
      <c r="T24" s="182"/>
      <c r="U24" s="183">
        <f>V22/U22*1000</f>
        <v>364819.72669969755</v>
      </c>
      <c r="V24" s="184"/>
      <c r="W24" s="181">
        <f>X22/W22*1000</f>
        <v>247227.94021289758</v>
      </c>
      <c r="X24" s="182"/>
      <c r="Y24" s="183">
        <f>Z22/Y22*1000</f>
        <v>209885.65923060983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1.5157561820692766</v>
      </c>
      <c r="F25" s="49"/>
      <c r="G25" s="50">
        <f>G22/Y22*100</f>
        <v>1.1262701573612315</v>
      </c>
      <c r="H25" s="51"/>
      <c r="I25" s="48">
        <f>I22/Y22*100</f>
        <v>2.1787785616673818</v>
      </c>
      <c r="J25" s="49"/>
      <c r="K25" s="50">
        <f>K22/Y22*100</f>
        <v>4.4931017089389549</v>
      </c>
      <c r="L25" s="51"/>
      <c r="M25" s="48">
        <f>M22/Y22*100</f>
        <v>11.751015034520215</v>
      </c>
      <c r="N25" s="49"/>
      <c r="O25" s="50">
        <f>O22/Y22*100</f>
        <v>3.2631352465009167</v>
      </c>
      <c r="P25" s="51"/>
      <c r="Q25" s="48">
        <f>Q22/Y22*100</f>
        <v>41.559781680805294</v>
      </c>
      <c r="R25" s="49"/>
      <c r="S25" s="50">
        <f>S22/Y22*100</f>
        <v>24.651802449722389</v>
      </c>
      <c r="T25" s="51"/>
      <c r="U25" s="48">
        <f>U22/Y22*100</f>
        <v>4.1653119561288179</v>
      </c>
      <c r="V25" s="49"/>
      <c r="W25" s="50">
        <f>W22/Y22*100</f>
        <v>5.2950470222855168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31">
        <f>+'(令和4年9月)'!E20</f>
        <v>1344</v>
      </c>
      <c r="F27" s="128">
        <f>+'(令和4年9月)'!F20</f>
        <v>165951</v>
      </c>
      <c r="G27" s="129">
        <f>+'(令和4年9月)'!G20</f>
        <v>1201</v>
      </c>
      <c r="H27" s="130">
        <f>+'(令和4年9月)'!H20</f>
        <v>421991</v>
      </c>
      <c r="I27" s="131">
        <f>+'(令和4年9月)'!I20</f>
        <v>4608</v>
      </c>
      <c r="J27" s="128">
        <f>+'(令和4年9月)'!J20</f>
        <v>6468945</v>
      </c>
      <c r="K27" s="129">
        <f>+'(令和4年9月)'!K20</f>
        <v>2357</v>
      </c>
      <c r="L27" s="130">
        <f>+'(令和4年9月)'!L20</f>
        <v>4509228</v>
      </c>
      <c r="M27" s="131">
        <f>+'(令和4年9月)'!M20</f>
        <v>7230.1279999999997</v>
      </c>
      <c r="N27" s="128">
        <f>+'(令和4年9月)'!N20</f>
        <v>1441034</v>
      </c>
      <c r="O27" s="129">
        <f>+'(令和4年9月)'!O20</f>
        <v>4309</v>
      </c>
      <c r="P27" s="130">
        <f>+'(令和4年9月)'!P20</f>
        <v>1415070</v>
      </c>
      <c r="Q27" s="131">
        <f>+'(令和4年9月)'!Q20</f>
        <v>26382</v>
      </c>
      <c r="R27" s="128">
        <f>+'(令和4年9月)'!R20</f>
        <v>5060352</v>
      </c>
      <c r="S27" s="129">
        <f>+'(令和4年9月)'!S20</f>
        <v>51535</v>
      </c>
      <c r="T27" s="130">
        <f>+'(令和4年9月)'!T20</f>
        <v>8674901</v>
      </c>
      <c r="U27" s="131">
        <f>+'(令和4年9月)'!U20</f>
        <v>4797</v>
      </c>
      <c r="V27" s="128">
        <f>+'(令和4年9月)'!V20</f>
        <v>1364866</v>
      </c>
      <c r="W27" s="131">
        <f>+'(令和4年9月)'!W20</f>
        <v>7296.2560000000003</v>
      </c>
      <c r="X27" s="130">
        <f>+'(令和4年9月)'!X20</f>
        <v>1745023</v>
      </c>
      <c r="Y27" s="131">
        <f>+'(令和4年9月)'!Y20</f>
        <v>111059.38400000001</v>
      </c>
      <c r="Z27" s="128">
        <f>+'(令和4年9月)'!Z20</f>
        <v>31267361</v>
      </c>
    </row>
    <row r="28" spans="1:28" ht="18.95" customHeight="1" x14ac:dyDescent="0.15">
      <c r="A28" s="22"/>
      <c r="B28" s="190"/>
      <c r="C28" s="7"/>
      <c r="D28" s="55" t="s">
        <v>22</v>
      </c>
      <c r="E28" s="154">
        <v>960</v>
      </c>
      <c r="F28" s="135">
        <f>+'(令和4年9月)'!F21</f>
        <v>109153</v>
      </c>
      <c r="G28" s="136">
        <f>+'(令和4年9月)'!G21</f>
        <v>1298</v>
      </c>
      <c r="H28" s="137">
        <f>+'(令和4年9月)'!H21</f>
        <v>468565</v>
      </c>
      <c r="I28" s="134">
        <f>+'(令和4年9月)'!I21</f>
        <v>2461</v>
      </c>
      <c r="J28" s="135">
        <f>+'(令和4年9月)'!J21</f>
        <v>4559227</v>
      </c>
      <c r="K28" s="136">
        <f>+'(令和4年9月)'!K21</f>
        <v>2296</v>
      </c>
      <c r="L28" s="137">
        <f>+'(令和4年9月)'!L21</f>
        <v>13764790</v>
      </c>
      <c r="M28" s="134">
        <f>+'(令和4年9月)'!M21</f>
        <v>8162.2</v>
      </c>
      <c r="N28" s="135">
        <f>+'(令和4年9月)'!N21</f>
        <v>1569835</v>
      </c>
      <c r="O28" s="136">
        <f>+'(令和4年9月)'!O21</f>
        <v>4446</v>
      </c>
      <c r="P28" s="137">
        <f>+'(令和4年9月)'!P21</f>
        <v>1513450</v>
      </c>
      <c r="Q28" s="134">
        <f>+'(令和4年9月)'!Q21</f>
        <v>28954</v>
      </c>
      <c r="R28" s="135">
        <f>+'(令和4年9月)'!R21</f>
        <v>5385278</v>
      </c>
      <c r="S28" s="136">
        <f>+'(令和4年9月)'!S21</f>
        <v>53596</v>
      </c>
      <c r="T28" s="137">
        <f>+'(令和4年9月)'!T21</f>
        <v>8784387</v>
      </c>
      <c r="U28" s="134">
        <f>+'(令和4年9月)'!U21</f>
        <v>4140</v>
      </c>
      <c r="V28" s="135">
        <f>+'(令和4年9月)'!V21</f>
        <v>1100575</v>
      </c>
      <c r="W28" s="134">
        <f>+'(令和4年9月)'!W21</f>
        <v>7398.1760000000004</v>
      </c>
      <c r="X28" s="137">
        <f>+'(令和4年9月)'!X21</f>
        <v>1708538</v>
      </c>
      <c r="Y28" s="138">
        <f>+'(令和4年9月)'!Y21</f>
        <v>113890.376</v>
      </c>
      <c r="Z28" s="139">
        <f>+'(令和4年9月)'!Z21</f>
        <v>38963798</v>
      </c>
    </row>
    <row r="29" spans="1:28" ht="18.95" customHeight="1" thickBot="1" x14ac:dyDescent="0.2">
      <c r="A29" s="22"/>
      <c r="B29" s="190"/>
      <c r="C29" s="7"/>
      <c r="D29" s="55" t="s">
        <v>24</v>
      </c>
      <c r="E29" s="138">
        <v>2138</v>
      </c>
      <c r="F29" s="139">
        <f>+'(令和4年9月)'!F22</f>
        <v>412375</v>
      </c>
      <c r="G29" s="140">
        <f>+'(令和4年9月)'!G22</f>
        <v>1486</v>
      </c>
      <c r="H29" s="141">
        <f>+'(令和4年9月)'!H22</f>
        <v>634737</v>
      </c>
      <c r="I29" s="138">
        <f>+'(令和4年9月)'!I22</f>
        <v>4448</v>
      </c>
      <c r="J29" s="139">
        <f>+'(令和4年9月)'!J22</f>
        <v>5452564</v>
      </c>
      <c r="K29" s="140">
        <f>+'(令和4年9月)'!K22</f>
        <v>6032</v>
      </c>
      <c r="L29" s="141">
        <f>+'(令和4年9月)'!L22</f>
        <v>1011038</v>
      </c>
      <c r="M29" s="138">
        <f>+'(令和4年9月)'!M22</f>
        <v>18079.920000000002</v>
      </c>
      <c r="N29" s="139">
        <f>+'(令和4年9月)'!N22</f>
        <v>3465521</v>
      </c>
      <c r="O29" s="140">
        <f>+'(令和4年9月)'!O22</f>
        <v>4943</v>
      </c>
      <c r="P29" s="141">
        <f>+'(令和4年9月)'!P22</f>
        <v>1322149</v>
      </c>
      <c r="Q29" s="138">
        <f>+'(令和4年9月)'!Q22</f>
        <v>59845</v>
      </c>
      <c r="R29" s="139">
        <f>+'(令和4年9月)'!R22</f>
        <v>10705475</v>
      </c>
      <c r="S29" s="140">
        <f>+'(令和4年9月)'!S22</f>
        <v>27407</v>
      </c>
      <c r="T29" s="141">
        <f>+'(令和4年9月)'!T22</f>
        <v>2211494</v>
      </c>
      <c r="U29" s="138">
        <f>+'(令和4年9月)'!U22</f>
        <v>6316</v>
      </c>
      <c r="V29" s="139">
        <f>+'(令和4年9月)'!V22</f>
        <v>2170298</v>
      </c>
      <c r="W29" s="138">
        <f>+'(令和4年9月)'!W22</f>
        <v>8117.1710000000012</v>
      </c>
      <c r="X29" s="141">
        <f>+'(令和4年9月)'!X22</f>
        <v>2106961</v>
      </c>
      <c r="Y29" s="138">
        <f>+'(令和4年9月)'!Y22</f>
        <v>139017.09100000001</v>
      </c>
      <c r="Z29" s="139">
        <f>+'(令和4年9月)'!Z22</f>
        <v>29492612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185">
        <f>+'(令和4年9月)'!E23:F23</f>
        <v>52.987622705932566</v>
      </c>
      <c r="F30" s="186"/>
      <c r="G30" s="185">
        <f>+'(令和4年9月)'!G23:H23</f>
        <v>84.084791386271874</v>
      </c>
      <c r="H30" s="186"/>
      <c r="I30" s="185">
        <f>+'(令和4年9月)'!I23:J23</f>
        <v>79.462679856115102</v>
      </c>
      <c r="J30" s="186"/>
      <c r="K30" s="185">
        <f>+'(令和4年9月)'!K23:L23</f>
        <v>38.569297082228118</v>
      </c>
      <c r="L30" s="186"/>
      <c r="M30" s="185">
        <f>+'(令和4年9月)'!M23:N23</f>
        <v>42.567467112686337</v>
      </c>
      <c r="N30" s="186"/>
      <c r="O30" s="185">
        <f>+'(令和4年9月)'!O23:P23</f>
        <v>88.559579202913213</v>
      </c>
      <c r="P30" s="186"/>
      <c r="Q30" s="185">
        <f>+'(令和4年9月)'!Q23:R23</f>
        <v>46.23276798395856</v>
      </c>
      <c r="R30" s="186"/>
      <c r="S30" s="185">
        <f>+'(令和4年9月)'!S23:T23</f>
        <v>191.79589156055022</v>
      </c>
      <c r="T30" s="186"/>
      <c r="U30" s="185">
        <f>+'(令和4年9月)'!U23:V23</f>
        <v>70.748891703609885</v>
      </c>
      <c r="V30" s="186"/>
      <c r="W30" s="185">
        <f>+'(令和4年9月)'!W23:X23</f>
        <v>90.514490824451016</v>
      </c>
      <c r="X30" s="186"/>
      <c r="Y30" s="185">
        <f>+'(令和4年9月)'!Y23:Z23</f>
        <v>80.091749959534852</v>
      </c>
      <c r="Z30" s="186"/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-129</v>
      </c>
      <c r="F31" s="91">
        <f t="shared" ref="F31:Z33" si="5">F20-F27</f>
        <v>-4073</v>
      </c>
      <c r="G31" s="92">
        <f t="shared" si="5"/>
        <v>-77.175999999999931</v>
      </c>
      <c r="H31" s="93">
        <f t="shared" si="5"/>
        <v>-22216</v>
      </c>
      <c r="I31" s="90">
        <f t="shared" si="5"/>
        <v>-2585</v>
      </c>
      <c r="J31" s="91">
        <f t="shared" si="5"/>
        <v>-5224478</v>
      </c>
      <c r="K31" s="92">
        <f t="shared" si="5"/>
        <v>-655</v>
      </c>
      <c r="L31" s="93">
        <f t="shared" si="5"/>
        <v>-1226775</v>
      </c>
      <c r="M31" s="90">
        <f t="shared" si="5"/>
        <v>2125.8879999999999</v>
      </c>
      <c r="N31" s="91">
        <f t="shared" si="5"/>
        <v>153544</v>
      </c>
      <c r="O31" s="92">
        <f t="shared" si="5"/>
        <v>-238</v>
      </c>
      <c r="P31" s="93">
        <f t="shared" si="5"/>
        <v>-39017</v>
      </c>
      <c r="Q31" s="90">
        <f t="shared" si="5"/>
        <v>1080</v>
      </c>
      <c r="R31" s="91">
        <f t="shared" si="5"/>
        <v>382334.20000000019</v>
      </c>
      <c r="S31" s="92">
        <f t="shared" si="5"/>
        <v>5600</v>
      </c>
      <c r="T31" s="93">
        <f t="shared" si="5"/>
        <v>1126787</v>
      </c>
      <c r="U31" s="90">
        <f t="shared" si="5"/>
        <v>-773</v>
      </c>
      <c r="V31" s="91">
        <f t="shared" si="5"/>
        <v>22145.7674418604</v>
      </c>
      <c r="W31" s="92">
        <f t="shared" si="5"/>
        <v>-1081.3699999999999</v>
      </c>
      <c r="X31" s="93">
        <f t="shared" si="5"/>
        <v>-364061</v>
      </c>
      <c r="Y31" s="90">
        <f t="shared" si="5"/>
        <v>3267.3419999999896</v>
      </c>
      <c r="Z31" s="91">
        <f t="shared" si="5"/>
        <v>-5195809.0325581394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69</v>
      </c>
      <c r="F32" s="95">
        <f t="shared" si="6"/>
        <v>2330</v>
      </c>
      <c r="G32" s="96">
        <f t="shared" si="6"/>
        <v>-78.210000000000036</v>
      </c>
      <c r="H32" s="97">
        <f t="shared" si="6"/>
        <v>-16826</v>
      </c>
      <c r="I32" s="94">
        <f t="shared" si="6"/>
        <v>-482</v>
      </c>
      <c r="J32" s="95">
        <f t="shared" si="6"/>
        <v>-3240416.0909090908</v>
      </c>
      <c r="K32" s="96">
        <f t="shared" si="6"/>
        <v>-30</v>
      </c>
      <c r="L32" s="97">
        <f t="shared" si="6"/>
        <v>-9402556</v>
      </c>
      <c r="M32" s="94">
        <f t="shared" si="6"/>
        <v>-1977.0879999999997</v>
      </c>
      <c r="N32" s="95">
        <f t="shared" si="6"/>
        <v>-354217</v>
      </c>
      <c r="O32" s="96">
        <f t="shared" si="6"/>
        <v>-330</v>
      </c>
      <c r="P32" s="97">
        <f t="shared" si="6"/>
        <v>-149431</v>
      </c>
      <c r="Q32" s="94">
        <f t="shared" si="6"/>
        <v>-1540</v>
      </c>
      <c r="R32" s="95">
        <f t="shared" si="6"/>
        <v>106222.20000000019</v>
      </c>
      <c r="S32" s="96">
        <f t="shared" si="6"/>
        <v>3711</v>
      </c>
      <c r="T32" s="97">
        <f t="shared" si="6"/>
        <v>961075</v>
      </c>
      <c r="U32" s="94">
        <f t="shared" si="5"/>
        <v>-435</v>
      </c>
      <c r="V32" s="95">
        <f t="shared" si="5"/>
        <v>61278.3488372094</v>
      </c>
      <c r="W32" s="96">
        <f t="shared" si="5"/>
        <v>-952.77950000000055</v>
      </c>
      <c r="X32" s="97">
        <f t="shared" si="5"/>
        <v>-340642</v>
      </c>
      <c r="Y32" s="94">
        <f t="shared" si="5"/>
        <v>-2224.0774999999994</v>
      </c>
      <c r="Z32" s="95">
        <f t="shared" si="5"/>
        <v>-12373182.542071883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120.9079999999999</v>
      </c>
      <c r="F33" s="95">
        <f t="shared" si="5"/>
        <v>17291</v>
      </c>
      <c r="G33" s="96">
        <f t="shared" si="5"/>
        <v>192.46299999999997</v>
      </c>
      <c r="H33" s="97">
        <f t="shared" si="5"/>
        <v>89287</v>
      </c>
      <c r="I33" s="94">
        <f t="shared" si="5"/>
        <v>-1201</v>
      </c>
      <c r="J33" s="95">
        <f t="shared" si="5"/>
        <v>-2919429.1545454548</v>
      </c>
      <c r="K33" s="96">
        <f t="shared" si="5"/>
        <v>664</v>
      </c>
      <c r="L33" s="97">
        <f t="shared" si="5"/>
        <v>2264240</v>
      </c>
      <c r="M33" s="94">
        <f t="shared" si="5"/>
        <v>-567.56400000000212</v>
      </c>
      <c r="N33" s="95">
        <f t="shared" si="5"/>
        <v>-58732.75</v>
      </c>
      <c r="O33" s="96">
        <f t="shared" si="5"/>
        <v>-80</v>
      </c>
      <c r="P33" s="97">
        <f t="shared" si="5"/>
        <v>187174</v>
      </c>
      <c r="Q33" s="94">
        <f t="shared" si="5"/>
        <v>2090.9000000000015</v>
      </c>
      <c r="R33" s="95">
        <f t="shared" si="5"/>
        <v>696886.69999999925</v>
      </c>
      <c r="S33" s="96">
        <f t="shared" si="5"/>
        <v>9331.1999999999971</v>
      </c>
      <c r="T33" s="97">
        <f t="shared" si="5"/>
        <v>1571340</v>
      </c>
      <c r="U33" s="94">
        <f t="shared" si="5"/>
        <v>-108.5</v>
      </c>
      <c r="V33" s="95">
        <f t="shared" si="5"/>
        <v>94320.453488372266</v>
      </c>
      <c r="W33" s="96">
        <f t="shared" si="5"/>
        <v>-226.04430000000048</v>
      </c>
      <c r="X33" s="97">
        <f t="shared" si="5"/>
        <v>-156054</v>
      </c>
      <c r="Y33" s="94">
        <f t="shared" si="5"/>
        <v>10011.362699999998</v>
      </c>
      <c r="Z33" s="95">
        <f t="shared" si="5"/>
        <v>1786323.2489429191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-1.1848683876512709</v>
      </c>
      <c r="F34" s="188"/>
      <c r="G34" s="187">
        <f t="shared" ref="G34" si="7">+G23-G30</f>
        <v>-16.210846878305802</v>
      </c>
      <c r="H34" s="188"/>
      <c r="I34" s="187">
        <f t="shared" ref="I34" si="8">+I23-I30</f>
        <v>-17.416168228208129</v>
      </c>
      <c r="J34" s="188"/>
      <c r="K34" s="187">
        <f t="shared" ref="K34" si="9">+K23-K30</f>
        <v>-10.137081547691004</v>
      </c>
      <c r="L34" s="188"/>
      <c r="M34" s="187">
        <f t="shared" ref="M34" si="10">+M23-M30</f>
        <v>6.2212968907759745</v>
      </c>
      <c r="N34" s="188"/>
      <c r="O34" s="187">
        <f t="shared" ref="O34" si="11">+O23-O30</f>
        <v>-4.7708165378840448</v>
      </c>
      <c r="P34" s="188"/>
      <c r="Q34" s="187">
        <f t="shared" ref="Q34" si="12">+Q23-Q30</f>
        <v>-1.9149550917682063</v>
      </c>
      <c r="R34" s="188"/>
      <c r="S34" s="187">
        <f t="shared" ref="S34" si="13">+S23-S30</f>
        <v>-36.40622932756213</v>
      </c>
      <c r="T34" s="188"/>
      <c r="U34" s="187">
        <f t="shared" ref="U34" si="14">+U23-U30</f>
        <v>-6.8517356189538035</v>
      </c>
      <c r="V34" s="188"/>
      <c r="W34" s="187">
        <f t="shared" ref="W34" si="15">+W23-W30</f>
        <v>-11.450797766439948</v>
      </c>
      <c r="X34" s="188"/>
      <c r="Y34" s="187">
        <f t="shared" ref="Y34" si="16">+Y23-Y30</f>
        <v>-3.5867936135592373</v>
      </c>
      <c r="Z34" s="188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90.401785714285708</v>
      </c>
      <c r="F35" s="60">
        <f t="shared" si="17"/>
        <v>97.545661068628689</v>
      </c>
      <c r="G35" s="61">
        <f t="shared" si="17"/>
        <v>93.574021648626143</v>
      </c>
      <c r="H35" s="62">
        <f t="shared" si="17"/>
        <v>94.735432746196011</v>
      </c>
      <c r="I35" s="59">
        <f t="shared" si="17"/>
        <v>43.901909722222221</v>
      </c>
      <c r="J35" s="60">
        <f t="shared" si="17"/>
        <v>19.237557283297356</v>
      </c>
      <c r="K35" s="61">
        <f t="shared" si="17"/>
        <v>72.210436996181585</v>
      </c>
      <c r="L35" s="62">
        <f t="shared" si="17"/>
        <v>72.794123517373706</v>
      </c>
      <c r="M35" s="59">
        <f t="shared" si="17"/>
        <v>129.4031862229825</v>
      </c>
      <c r="N35" s="60">
        <f t="shared" si="17"/>
        <v>110.65512680478045</v>
      </c>
      <c r="O35" s="61">
        <f t="shared" si="17"/>
        <v>94.476676723137615</v>
      </c>
      <c r="P35" s="62">
        <f t="shared" si="17"/>
        <v>97.242751241988017</v>
      </c>
      <c r="Q35" s="59">
        <f t="shared" si="17"/>
        <v>104.09370025017057</v>
      </c>
      <c r="R35" s="60">
        <f t="shared" si="17"/>
        <v>107.55548625866342</v>
      </c>
      <c r="S35" s="61">
        <f t="shared" si="17"/>
        <v>110.8664014747259</v>
      </c>
      <c r="T35" s="62">
        <f t="shared" si="17"/>
        <v>112.98904736780283</v>
      </c>
      <c r="U35" s="59">
        <f t="shared" si="17"/>
        <v>83.88576193454243</v>
      </c>
      <c r="V35" s="60">
        <f t="shared" si="17"/>
        <v>101.62255982945287</v>
      </c>
      <c r="W35" s="61">
        <f t="shared" si="17"/>
        <v>85.179111039963516</v>
      </c>
      <c r="X35" s="62">
        <f t="shared" si="17"/>
        <v>79.137180426848246</v>
      </c>
      <c r="Y35" s="59">
        <f t="shared" si="17"/>
        <v>102.94197741993598</v>
      </c>
      <c r="Z35" s="60">
        <f t="shared" si="17"/>
        <v>83.382642901784592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107.18749999999999</v>
      </c>
      <c r="F36" s="64">
        <f t="shared" si="17"/>
        <v>102.13461837970554</v>
      </c>
      <c r="G36" s="65">
        <f t="shared" si="17"/>
        <v>93.974576271186436</v>
      </c>
      <c r="H36" s="66">
        <f t="shared" si="17"/>
        <v>96.409036099580632</v>
      </c>
      <c r="I36" s="63">
        <f t="shared" si="17"/>
        <v>80.414465664364073</v>
      </c>
      <c r="J36" s="64">
        <f t="shared" si="17"/>
        <v>28.926195363619954</v>
      </c>
      <c r="K36" s="65">
        <f t="shared" si="17"/>
        <v>98.693379790940767</v>
      </c>
      <c r="L36" s="66">
        <f t="shared" si="17"/>
        <v>31.691249920994075</v>
      </c>
      <c r="M36" s="63">
        <f t="shared" si="17"/>
        <v>75.777510965180966</v>
      </c>
      <c r="N36" s="64">
        <f t="shared" si="17"/>
        <v>77.436036271327879</v>
      </c>
      <c r="O36" s="65">
        <f t="shared" si="17"/>
        <v>92.577597840755729</v>
      </c>
      <c r="P36" s="66">
        <f t="shared" si="17"/>
        <v>90.126466021341969</v>
      </c>
      <c r="Q36" s="63">
        <f t="shared" si="17"/>
        <v>94.681218484492646</v>
      </c>
      <c r="R36" s="64">
        <f t="shared" si="17"/>
        <v>101.97245527528942</v>
      </c>
      <c r="S36" s="65">
        <f t="shared" si="17"/>
        <v>106.92402418090903</v>
      </c>
      <c r="T36" s="66">
        <f t="shared" si="17"/>
        <v>110.94071788959208</v>
      </c>
      <c r="U36" s="63">
        <f t="shared" si="17"/>
        <v>89.492753623188406</v>
      </c>
      <c r="V36" s="64">
        <f t="shared" si="17"/>
        <v>105.56784851892959</v>
      </c>
      <c r="W36" s="65">
        <f t="shared" si="17"/>
        <v>87.12142695713105</v>
      </c>
      <c r="X36" s="66">
        <f t="shared" si="17"/>
        <v>80.062369113241843</v>
      </c>
      <c r="Y36" s="63">
        <f t="shared" si="17"/>
        <v>98.047176962520524</v>
      </c>
      <c r="Z36" s="64">
        <f t="shared" si="17"/>
        <v>68.244413591118914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105.65519176800748</v>
      </c>
      <c r="F37" s="68">
        <f t="shared" si="17"/>
        <v>104.19302819036072</v>
      </c>
      <c r="G37" s="69">
        <f t="shared" si="17"/>
        <v>112.95174966352623</v>
      </c>
      <c r="H37" s="70">
        <f t="shared" si="17"/>
        <v>114.06677096183144</v>
      </c>
      <c r="I37" s="67">
        <f t="shared" si="17"/>
        <v>72.999100719424462</v>
      </c>
      <c r="J37" s="68">
        <f t="shared" si="17"/>
        <v>46.457682027291106</v>
      </c>
      <c r="K37" s="69">
        <f t="shared" si="17"/>
        <v>111.00795755968169</v>
      </c>
      <c r="L37" s="70">
        <f t="shared" si="17"/>
        <v>323.95201762940661</v>
      </c>
      <c r="M37" s="67">
        <f t="shared" si="17"/>
        <v>96.860804693826069</v>
      </c>
      <c r="N37" s="68">
        <f t="shared" si="17"/>
        <v>98.305225967466356</v>
      </c>
      <c r="O37" s="69">
        <f t="shared" si="17"/>
        <v>98.38154966619463</v>
      </c>
      <c r="P37" s="70">
        <f t="shared" si="17"/>
        <v>114.15680078417788</v>
      </c>
      <c r="Q37" s="67">
        <f t="shared" si="17"/>
        <v>103.49385913610161</v>
      </c>
      <c r="R37" s="68">
        <f t="shared" si="17"/>
        <v>106.50962895154115</v>
      </c>
      <c r="S37" s="69">
        <f t="shared" si="17"/>
        <v>134.04677637100011</v>
      </c>
      <c r="T37" s="70">
        <f t="shared" si="17"/>
        <v>171.05332413291649</v>
      </c>
      <c r="U37" s="67">
        <f t="shared" si="17"/>
        <v>98.282140595313493</v>
      </c>
      <c r="V37" s="68">
        <f t="shared" si="17"/>
        <v>104.34596785733443</v>
      </c>
      <c r="W37" s="69">
        <f t="shared" si="17"/>
        <v>97.215232991888428</v>
      </c>
      <c r="X37" s="70">
        <f t="shared" si="17"/>
        <v>92.593408231096831</v>
      </c>
      <c r="Y37" s="67">
        <f t="shared" si="17"/>
        <v>107.20153373084176</v>
      </c>
      <c r="Z37" s="68">
        <f t="shared" si="17"/>
        <v>106.05684992886665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42">
        <f>+'(令和5年8月)'!E20</f>
        <v>1027.5</v>
      </c>
      <c r="F39" s="143">
        <f>+'(令和5年8月)'!F20</f>
        <v>125682</v>
      </c>
      <c r="G39" s="142">
        <f>+'(令和5年8月)'!G20</f>
        <v>1046.146</v>
      </c>
      <c r="H39" s="143">
        <f>+'(令和5年8月)'!H20</f>
        <v>396704</v>
      </c>
      <c r="I39" s="142">
        <f>+'(令和5年8月)'!I20</f>
        <v>1771</v>
      </c>
      <c r="J39" s="143">
        <f>+'(令和5年8月)'!J20</f>
        <v>1259006.7272727273</v>
      </c>
      <c r="K39" s="142">
        <f>+'(令和5年8月)'!K20</f>
        <v>2404</v>
      </c>
      <c r="L39" s="143">
        <f>+'(令和5年8月)'!L20</f>
        <v>4648902</v>
      </c>
      <c r="M39" s="142">
        <f>+'(令和5年8月)'!M20</f>
        <v>6865.0119999999997</v>
      </c>
      <c r="N39" s="143">
        <f>+'(令和5年8月)'!N20</f>
        <v>1297757</v>
      </c>
      <c r="O39" s="142">
        <f>+'(令和5年8月)'!O20</f>
        <v>4230</v>
      </c>
      <c r="P39" s="143">
        <f>+'(令和5年8月)'!P20</f>
        <v>1433079</v>
      </c>
      <c r="Q39" s="142">
        <f>+'(令和5年8月)'!Q20</f>
        <v>24744.799999999999</v>
      </c>
      <c r="R39" s="143">
        <f>+'(令和5年8月)'!R20</f>
        <v>4773179</v>
      </c>
      <c r="S39" s="144">
        <f>+'(令和5年8月)'!S20</f>
        <v>44415.7</v>
      </c>
      <c r="T39" s="145">
        <f>+'(令和5年8月)'!T20</f>
        <v>8138400</v>
      </c>
      <c r="U39" s="142">
        <f>+'(令和5年8月)'!U20</f>
        <v>3265.4</v>
      </c>
      <c r="V39" s="143">
        <f>+'(令和5年8月)'!V20</f>
        <v>836309.39534883725</v>
      </c>
      <c r="W39" s="142">
        <f>+'(令和5年8月)'!W20</f>
        <v>6854.7759999999998</v>
      </c>
      <c r="X39" s="143">
        <f>+'(令和5年8月)'!X20</f>
        <v>1361289.5</v>
      </c>
      <c r="Y39" s="146">
        <f>+'(令和5年8月)'!Y20</f>
        <v>96624.334000000003</v>
      </c>
      <c r="Z39" s="147">
        <f>+'(令和5年8月)'!Z20</f>
        <v>24270308.622621566</v>
      </c>
    </row>
    <row r="40" spans="1:38" ht="18.95" customHeight="1" x14ac:dyDescent="0.15">
      <c r="A40" s="22"/>
      <c r="B40" s="195"/>
      <c r="C40" s="22"/>
      <c r="D40" s="82" t="s">
        <v>22</v>
      </c>
      <c r="E40" s="148">
        <f>+'(令和5年8月)'!E21</f>
        <v>806</v>
      </c>
      <c r="F40" s="149">
        <f>+'(令和5年8月)'!F21</f>
        <v>81199</v>
      </c>
      <c r="G40" s="148">
        <f>+'(令和5年8月)'!G21</f>
        <v>1046.9690000000001</v>
      </c>
      <c r="H40" s="149">
        <f>+'(令和5年8月)'!H21</f>
        <v>398234</v>
      </c>
      <c r="I40" s="148">
        <f>+'(令和5年8月)'!I21</f>
        <v>1601</v>
      </c>
      <c r="J40" s="149">
        <f>+'(令和5年8月)'!J21</f>
        <v>1138342.6363636362</v>
      </c>
      <c r="K40" s="148">
        <f>+'(令和5年8月)'!K21</f>
        <v>1930.3</v>
      </c>
      <c r="L40" s="149">
        <f>+'(令和5年8月)'!L21</f>
        <v>3727253</v>
      </c>
      <c r="M40" s="148">
        <f>+'(令和5年8月)'!M21</f>
        <v>7808.4120000000003</v>
      </c>
      <c r="N40" s="149">
        <f>+'(令和5年8月)'!N21</f>
        <v>1556721</v>
      </c>
      <c r="O40" s="148">
        <f>+'(令和5年8月)'!O21</f>
        <v>4081</v>
      </c>
      <c r="P40" s="149">
        <f>+'(令和5年8月)'!P21</f>
        <v>1326268</v>
      </c>
      <c r="Q40" s="148">
        <f>+'(令和5年8月)'!Q21</f>
        <v>23942.400000000001</v>
      </c>
      <c r="R40" s="149">
        <f>+'(令和5年8月)'!R21</f>
        <v>4507791.5999999996</v>
      </c>
      <c r="S40" s="144">
        <f>+'(令和5年8月)'!S21</f>
        <v>45481.5</v>
      </c>
      <c r="T40" s="145">
        <f>+'(令和5年8月)'!T21</f>
        <v>8541397</v>
      </c>
      <c r="U40" s="148">
        <f>+'(令和5年8月)'!U21</f>
        <v>2995.1</v>
      </c>
      <c r="V40" s="149">
        <f>+'(令和5年8月)'!V21</f>
        <v>738370.65116279072</v>
      </c>
      <c r="W40" s="148">
        <f>+'(令和5年8月)'!W21</f>
        <v>6906.6459999999997</v>
      </c>
      <c r="X40" s="149">
        <f>+'(令和5年8月)'!X21</f>
        <v>1382511</v>
      </c>
      <c r="Y40" s="150">
        <f>+'(令和5年8月)'!Y21</f>
        <v>96599.327000000005</v>
      </c>
      <c r="Z40" s="151">
        <f>+'(令和5年8月)'!Z21</f>
        <v>23398087.887526426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48">
        <f>+'(令和5年8月)'!E22</f>
        <v>2072.9079999999999</v>
      </c>
      <c r="F41" s="149">
        <f>+'(令和5年8月)'!F22</f>
        <v>379271</v>
      </c>
      <c r="G41" s="148">
        <f>+'(令和5年8月)'!G22</f>
        <v>1774.4290000000001</v>
      </c>
      <c r="H41" s="149">
        <f>+'(令和5年8月)'!H22</f>
        <v>775988</v>
      </c>
      <c r="I41" s="148">
        <f>+'(令和5年8月)'!I22</f>
        <v>3203</v>
      </c>
      <c r="J41" s="149">
        <f>+'(令和5年8月)'!J22</f>
        <v>2607478.7545454544</v>
      </c>
      <c r="K41" s="148">
        <f>+'(令和5年8月)'!K22</f>
        <v>7259.9999999999991</v>
      </c>
      <c r="L41" s="149">
        <f>+'(令和5年8月)'!L22</f>
        <v>4355059</v>
      </c>
      <c r="M41" s="148">
        <f>+'(令和5年8月)'!M22</f>
        <v>14341.552</v>
      </c>
      <c r="N41" s="149">
        <f>+'(令和5年8月)'!N22</f>
        <v>3027828.25</v>
      </c>
      <c r="O41" s="148">
        <f>+'(令和5年8月)'!O22</f>
        <v>4908</v>
      </c>
      <c r="P41" s="149">
        <f>+'(令和5年8月)'!P22</f>
        <v>1497289</v>
      </c>
      <c r="Q41" s="148">
        <f>+'(令和5年8月)'!Q22</f>
        <v>61887.899999999994</v>
      </c>
      <c r="R41" s="149">
        <f>+'(令和5年8月)'!R22</f>
        <v>11451175.699999999</v>
      </c>
      <c r="S41" s="144">
        <f>+'(令和5年8月)'!S22</f>
        <v>36910.199999999997</v>
      </c>
      <c r="T41" s="145">
        <f>+'(令和5年8月)'!T22</f>
        <v>3726608</v>
      </c>
      <c r="U41" s="148">
        <f>+'(令和5年8月)'!U22</f>
        <v>5888.5</v>
      </c>
      <c r="V41" s="149">
        <f>+'(令和5年8月)'!V22</f>
        <v>2039460.034883721</v>
      </c>
      <c r="W41" s="148">
        <f>+'(令和5年8月)'!W22</f>
        <v>8121.6371999999992</v>
      </c>
      <c r="X41" s="149">
        <f>+'(令和5年8月)'!X22</f>
        <v>1937841</v>
      </c>
      <c r="Y41" s="150">
        <f>+'(令和5年8月)'!Y22</f>
        <v>146368.1262</v>
      </c>
      <c r="Z41" s="151">
        <f>+'(令和5年8月)'!Z22</f>
        <v>31797998.739429176</v>
      </c>
    </row>
    <row r="42" spans="1:38" ht="18.95" customHeight="1" thickBot="1" x14ac:dyDescent="0.2">
      <c r="A42" s="22"/>
      <c r="B42" s="195"/>
      <c r="C42" s="22"/>
      <c r="D42" s="89" t="s">
        <v>44</v>
      </c>
      <c r="E42" s="192">
        <f>+'(令和5年8月)'!E23</f>
        <v>46.72151783903233</v>
      </c>
      <c r="F42" s="193">
        <f>+'(令和5年7月)'!F23</f>
        <v>0</v>
      </c>
      <c r="G42" s="192">
        <f>+'(令和5年8月)'!G23</f>
        <v>58.966284575994287</v>
      </c>
      <c r="H42" s="193">
        <f>+'(令和5年7月)'!H23</f>
        <v>0</v>
      </c>
      <c r="I42" s="192">
        <f>+'(令和5年8月)'!I23</f>
        <v>54.073123797305968</v>
      </c>
      <c r="J42" s="193">
        <f>+'(令和5年7月)'!J23</f>
        <v>0</v>
      </c>
      <c r="K42" s="192">
        <f>+'(令和5年8月)'!K23</f>
        <v>30.857236425250779</v>
      </c>
      <c r="L42" s="193">
        <f>+'(令和5年7月)'!L23</f>
        <v>0</v>
      </c>
      <c r="M42" s="192">
        <f>+'(令和5年8月)'!M23</f>
        <v>49.528030711959801</v>
      </c>
      <c r="N42" s="193">
        <f>+'(令和5年7月)'!N23</f>
        <v>0</v>
      </c>
      <c r="O42" s="192">
        <f>+'(令和5年8月)'!O23</f>
        <v>85.972897486293576</v>
      </c>
      <c r="P42" s="193">
        <f>+'(令和5年7月)'!P23</f>
        <v>0</v>
      </c>
      <c r="Q42" s="192">
        <f>+'(令和5年8月)'!Q23</f>
        <v>39.591651527891401</v>
      </c>
      <c r="R42" s="193">
        <f>+'(令和5年7月)'!R23</f>
        <v>0</v>
      </c>
      <c r="S42" s="192">
        <f>+'(令和5年8月)'!S23</f>
        <v>120.04508173735616</v>
      </c>
      <c r="T42" s="193">
        <f>+'(令和5年7月)'!T23</f>
        <v>0</v>
      </c>
      <c r="U42" s="192">
        <f>+'(令和5年8月)'!U23</f>
        <v>54.407432191679625</v>
      </c>
      <c r="V42" s="193">
        <f>+'(令和5年7月)'!V23</f>
        <v>0</v>
      </c>
      <c r="W42" s="192">
        <f>+'(令和5年8月)'!W23</f>
        <v>84.451058930168159</v>
      </c>
      <c r="X42" s="193">
        <f>+'(令和5年7月)'!X23</f>
        <v>0</v>
      </c>
      <c r="Y42" s="192">
        <f>+'(令和5年8月)'!Y23</f>
        <v>66.011697205535512</v>
      </c>
      <c r="Z42" s="193">
        <f>+'(令和5年7月)'!Z23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187.5</v>
      </c>
      <c r="F43" s="93">
        <f t="shared" si="18"/>
        <v>36196</v>
      </c>
      <c r="G43" s="90">
        <f t="shared" si="18"/>
        <v>77.678000000000111</v>
      </c>
      <c r="H43" s="91">
        <f t="shared" si="18"/>
        <v>3071</v>
      </c>
      <c r="I43" s="92">
        <f t="shared" si="18"/>
        <v>252</v>
      </c>
      <c r="J43" s="93">
        <f t="shared" si="18"/>
        <v>-14539.727272727294</v>
      </c>
      <c r="K43" s="90">
        <f t="shared" si="18"/>
        <v>-702</v>
      </c>
      <c r="L43" s="91">
        <f t="shared" si="18"/>
        <v>-1366449</v>
      </c>
      <c r="M43" s="92">
        <f t="shared" si="18"/>
        <v>2491.0039999999999</v>
      </c>
      <c r="N43" s="93">
        <f t="shared" si="18"/>
        <v>296821</v>
      </c>
      <c r="O43" s="90">
        <f t="shared" si="18"/>
        <v>-159</v>
      </c>
      <c r="P43" s="91">
        <f t="shared" si="18"/>
        <v>-57026</v>
      </c>
      <c r="Q43" s="92">
        <f t="shared" si="18"/>
        <v>2717.2000000000007</v>
      </c>
      <c r="R43" s="93">
        <f t="shared" si="18"/>
        <v>669507.20000000019</v>
      </c>
      <c r="S43" s="90">
        <f t="shared" si="18"/>
        <v>12719.300000000003</v>
      </c>
      <c r="T43" s="91">
        <f t="shared" si="18"/>
        <v>1663288</v>
      </c>
      <c r="U43" s="92">
        <f t="shared" si="18"/>
        <v>758.59999999999991</v>
      </c>
      <c r="V43" s="93">
        <f t="shared" si="18"/>
        <v>550702.37209302315</v>
      </c>
      <c r="W43" s="90">
        <f t="shared" si="18"/>
        <v>-639.88999999999942</v>
      </c>
      <c r="X43" s="91">
        <f t="shared" si="18"/>
        <v>19672.5</v>
      </c>
      <c r="Y43" s="90">
        <f t="shared" si="18"/>
        <v>17702.391999999993</v>
      </c>
      <c r="Z43" s="91">
        <f t="shared" si="18"/>
        <v>1801243.3448202945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223</v>
      </c>
      <c r="F44" s="97">
        <f t="shared" si="18"/>
        <v>30284</v>
      </c>
      <c r="G44" s="94">
        <f t="shared" si="18"/>
        <v>172.82099999999991</v>
      </c>
      <c r="H44" s="95">
        <f t="shared" si="18"/>
        <v>53505</v>
      </c>
      <c r="I44" s="96">
        <f t="shared" si="18"/>
        <v>378</v>
      </c>
      <c r="J44" s="97">
        <f t="shared" si="18"/>
        <v>180468.27272727294</v>
      </c>
      <c r="K44" s="94">
        <f t="shared" si="18"/>
        <v>335.70000000000005</v>
      </c>
      <c r="L44" s="95">
        <f t="shared" si="18"/>
        <v>634981</v>
      </c>
      <c r="M44" s="96">
        <f t="shared" si="18"/>
        <v>-1623.3000000000002</v>
      </c>
      <c r="N44" s="97">
        <f t="shared" si="18"/>
        <v>-341103</v>
      </c>
      <c r="O44" s="94">
        <f t="shared" si="18"/>
        <v>35</v>
      </c>
      <c r="P44" s="95">
        <f t="shared" si="18"/>
        <v>37751</v>
      </c>
      <c r="Q44" s="96">
        <f t="shared" si="18"/>
        <v>3471.5999999999985</v>
      </c>
      <c r="R44" s="97">
        <f t="shared" si="18"/>
        <v>983708.60000000056</v>
      </c>
      <c r="S44" s="94">
        <f t="shared" si="18"/>
        <v>11825.5</v>
      </c>
      <c r="T44" s="95">
        <f t="shared" si="18"/>
        <v>1204065</v>
      </c>
      <c r="U44" s="96">
        <f t="shared" si="18"/>
        <v>709.90000000000009</v>
      </c>
      <c r="V44" s="97">
        <f t="shared" si="18"/>
        <v>423482.69767441868</v>
      </c>
      <c r="W44" s="94">
        <f t="shared" si="18"/>
        <v>-461.2494999999999</v>
      </c>
      <c r="X44" s="95">
        <f t="shared" si="18"/>
        <v>-14615</v>
      </c>
      <c r="Y44" s="94">
        <f t="shared" si="18"/>
        <v>15066.9715</v>
      </c>
      <c r="Z44" s="95">
        <f t="shared" si="18"/>
        <v>3192527.5704016909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186</v>
      </c>
      <c r="F45" s="97">
        <f t="shared" si="18"/>
        <v>50395</v>
      </c>
      <c r="G45" s="94">
        <f t="shared" si="18"/>
        <v>-95.966000000000122</v>
      </c>
      <c r="H45" s="95">
        <f t="shared" si="18"/>
        <v>-51964</v>
      </c>
      <c r="I45" s="96">
        <f t="shared" si="18"/>
        <v>44</v>
      </c>
      <c r="J45" s="97">
        <f t="shared" si="18"/>
        <v>-74343.909090909176</v>
      </c>
      <c r="K45" s="94">
        <f t="shared" si="18"/>
        <v>-563.99999999999909</v>
      </c>
      <c r="L45" s="95">
        <f t="shared" si="18"/>
        <v>-1079781</v>
      </c>
      <c r="M45" s="96">
        <f t="shared" si="18"/>
        <v>3170.8040000000001</v>
      </c>
      <c r="N45" s="97">
        <f t="shared" si="18"/>
        <v>378960</v>
      </c>
      <c r="O45" s="94">
        <f t="shared" si="18"/>
        <v>-45</v>
      </c>
      <c r="P45" s="95">
        <f t="shared" si="18"/>
        <v>12034</v>
      </c>
      <c r="Q45" s="96">
        <f t="shared" si="18"/>
        <v>48.000000000007276</v>
      </c>
      <c r="R45" s="97">
        <f t="shared" si="18"/>
        <v>-48814</v>
      </c>
      <c r="S45" s="94">
        <f t="shared" si="18"/>
        <v>-172</v>
      </c>
      <c r="T45" s="95">
        <f t="shared" si="18"/>
        <v>56226</v>
      </c>
      <c r="U45" s="96">
        <f t="shared" si="18"/>
        <v>319</v>
      </c>
      <c r="V45" s="97">
        <f t="shared" si="18"/>
        <v>225158.41860465123</v>
      </c>
      <c r="W45" s="94">
        <f t="shared" si="18"/>
        <v>-230.5104999999985</v>
      </c>
      <c r="X45" s="95">
        <f t="shared" si="18"/>
        <v>13066</v>
      </c>
      <c r="Y45" s="94">
        <f t="shared" si="18"/>
        <v>2660.327500000014</v>
      </c>
      <c r="Z45" s="95">
        <f t="shared" si="18"/>
        <v>-519063.49048625678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5.0812364792489646</v>
      </c>
      <c r="F46" s="193"/>
      <c r="G46" s="192">
        <f>G23-G42</f>
        <v>8.9076599319717857</v>
      </c>
      <c r="H46" s="193"/>
      <c r="I46" s="192">
        <f>I23-I42</f>
        <v>7.9733878306010055</v>
      </c>
      <c r="J46" s="193"/>
      <c r="K46" s="192">
        <f>K23-K42</f>
        <v>-2.4250208907136646</v>
      </c>
      <c r="L46" s="193"/>
      <c r="M46" s="192">
        <f>M23-M42</f>
        <v>-0.73926670849748888</v>
      </c>
      <c r="N46" s="193"/>
      <c r="O46" s="192">
        <f t="shared" si="18"/>
        <v>-2.1841348212644078</v>
      </c>
      <c r="P46" s="193"/>
      <c r="Q46" s="192">
        <f t="shared" si="18"/>
        <v>4.7261613642989531</v>
      </c>
      <c r="R46" s="193"/>
      <c r="S46" s="192">
        <f t="shared" si="18"/>
        <v>35.344580495631931</v>
      </c>
      <c r="T46" s="193"/>
      <c r="U46" s="192">
        <f t="shared" si="18"/>
        <v>9.4897238929764569</v>
      </c>
      <c r="V46" s="193"/>
      <c r="W46" s="192">
        <f t="shared" si="18"/>
        <v>-5.3873658721570905</v>
      </c>
      <c r="X46" s="193"/>
      <c r="Y46" s="192">
        <f t="shared" si="18"/>
        <v>10.493259140440102</v>
      </c>
      <c r="Z46" s="193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118.24817518248176</v>
      </c>
      <c r="F47" s="72">
        <f t="shared" si="19"/>
        <v>128.79966900590378</v>
      </c>
      <c r="G47" s="71">
        <f t="shared" si="19"/>
        <v>107.42515862986622</v>
      </c>
      <c r="H47" s="73">
        <f t="shared" si="19"/>
        <v>100.77412882148906</v>
      </c>
      <c r="I47" s="74">
        <f t="shared" si="19"/>
        <v>114.22924901185772</v>
      </c>
      <c r="J47" s="72">
        <f t="shared" si="19"/>
        <v>98.845143003784941</v>
      </c>
      <c r="K47" s="71">
        <f t="shared" si="19"/>
        <v>70.798668885191347</v>
      </c>
      <c r="L47" s="73">
        <f t="shared" si="19"/>
        <v>70.607059473398238</v>
      </c>
      <c r="M47" s="74">
        <f t="shared" si="19"/>
        <v>136.28550103044248</v>
      </c>
      <c r="N47" s="72">
        <f t="shared" si="19"/>
        <v>122.87184734892587</v>
      </c>
      <c r="O47" s="71">
        <f t="shared" si="19"/>
        <v>96.241134751773046</v>
      </c>
      <c r="P47" s="73">
        <f t="shared" si="19"/>
        <v>96.020735772417282</v>
      </c>
      <c r="Q47" s="74">
        <f t="shared" si="19"/>
        <v>110.98089295528757</v>
      </c>
      <c r="R47" s="72">
        <f t="shared" si="19"/>
        <v>114.02644233539117</v>
      </c>
      <c r="S47" s="71">
        <f t="shared" si="19"/>
        <v>128.6369459447898</v>
      </c>
      <c r="T47" s="73">
        <f t="shared" si="19"/>
        <v>120.43753071856875</v>
      </c>
      <c r="U47" s="74">
        <f t="shared" si="19"/>
        <v>123.2314570956085</v>
      </c>
      <c r="V47" s="72">
        <f t="shared" si="19"/>
        <v>165.84911937564888</v>
      </c>
      <c r="W47" s="71">
        <f t="shared" si="19"/>
        <v>90.665048719316289</v>
      </c>
      <c r="X47" s="73">
        <f t="shared" si="19"/>
        <v>101.44513712917053</v>
      </c>
      <c r="Y47" s="71">
        <f t="shared" si="19"/>
        <v>118.32084244948066</v>
      </c>
      <c r="Z47" s="73">
        <f t="shared" si="19"/>
        <v>107.42159225425512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127.66749379652605</v>
      </c>
      <c r="F48" s="66">
        <f t="shared" si="19"/>
        <v>137.29602581312579</v>
      </c>
      <c r="G48" s="63">
        <f t="shared" si="19"/>
        <v>116.50679246472436</v>
      </c>
      <c r="H48" s="64">
        <f t="shared" si="19"/>
        <v>113.43556803286509</v>
      </c>
      <c r="I48" s="65">
        <f t="shared" si="19"/>
        <v>123.61024359775141</v>
      </c>
      <c r="J48" s="66">
        <f t="shared" si="19"/>
        <v>115.85359864089493</v>
      </c>
      <c r="K48" s="63">
        <f t="shared" si="19"/>
        <v>117.39107910687459</v>
      </c>
      <c r="L48" s="64">
        <f t="shared" si="19"/>
        <v>117.03616577677984</v>
      </c>
      <c r="M48" s="65">
        <f t="shared" si="19"/>
        <v>79.210881802855695</v>
      </c>
      <c r="N48" s="66">
        <f t="shared" si="19"/>
        <v>78.088366508834923</v>
      </c>
      <c r="O48" s="63">
        <f t="shared" si="19"/>
        <v>100.85763293310464</v>
      </c>
      <c r="P48" s="64">
        <f t="shared" si="19"/>
        <v>102.84640811660992</v>
      </c>
      <c r="Q48" s="65">
        <f t="shared" si="19"/>
        <v>114.49979951884521</v>
      </c>
      <c r="R48" s="66">
        <f t="shared" si="19"/>
        <v>121.82240634194359</v>
      </c>
      <c r="S48" s="63">
        <f t="shared" si="19"/>
        <v>126.00068159581367</v>
      </c>
      <c r="T48" s="64">
        <f t="shared" si="19"/>
        <v>114.09681577849619</v>
      </c>
      <c r="U48" s="65">
        <f t="shared" si="19"/>
        <v>123.70204667623786</v>
      </c>
      <c r="V48" s="66">
        <f t="shared" si="19"/>
        <v>157.35367420245041</v>
      </c>
      <c r="W48" s="63">
        <f t="shared" si="19"/>
        <v>93.321657140093762</v>
      </c>
      <c r="X48" s="64">
        <f t="shared" si="19"/>
        <v>98.942865554053455</v>
      </c>
      <c r="Y48" s="63">
        <f t="shared" si="19"/>
        <v>115.59738765053716</v>
      </c>
      <c r="Z48" s="64">
        <f t="shared" si="19"/>
        <v>113.6443951563394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108.97290183645391</v>
      </c>
      <c r="F49" s="70">
        <f t="shared" si="19"/>
        <v>113.28733280424814</v>
      </c>
      <c r="G49" s="67">
        <f t="shared" si="19"/>
        <v>94.5917249999859</v>
      </c>
      <c r="H49" s="68">
        <f t="shared" si="19"/>
        <v>93.303504693371536</v>
      </c>
      <c r="I49" s="69">
        <f t="shared" si="19"/>
        <v>101.37371214486419</v>
      </c>
      <c r="J49" s="70">
        <f t="shared" si="19"/>
        <v>97.148820140478236</v>
      </c>
      <c r="K49" s="67">
        <f t="shared" si="19"/>
        <v>92.2314049586777</v>
      </c>
      <c r="L49" s="68">
        <f t="shared" si="19"/>
        <v>75.206283083650533</v>
      </c>
      <c r="M49" s="69">
        <f t="shared" si="19"/>
        <v>122.10921105330858</v>
      </c>
      <c r="N49" s="70">
        <f t="shared" si="19"/>
        <v>112.51590145511061</v>
      </c>
      <c r="O49" s="67">
        <f t="shared" si="19"/>
        <v>99.083129584352079</v>
      </c>
      <c r="P49" s="68">
        <f t="shared" si="19"/>
        <v>100.80371925526734</v>
      </c>
      <c r="Q49" s="69">
        <f t="shared" si="19"/>
        <v>100.07755958757691</v>
      </c>
      <c r="R49" s="70">
        <f t="shared" si="19"/>
        <v>99.57372062678246</v>
      </c>
      <c r="S49" s="67">
        <f t="shared" si="19"/>
        <v>99.534004150614194</v>
      </c>
      <c r="T49" s="68">
        <f t="shared" si="19"/>
        <v>101.50877151554442</v>
      </c>
      <c r="U49" s="69">
        <f t="shared" si="19"/>
        <v>105.41733888086948</v>
      </c>
      <c r="V49" s="70">
        <f t="shared" si="19"/>
        <v>111.0400995730955</v>
      </c>
      <c r="W49" s="67">
        <f t="shared" si="19"/>
        <v>97.161772998183196</v>
      </c>
      <c r="X49" s="68">
        <f t="shared" si="19"/>
        <v>100.67425552457605</v>
      </c>
      <c r="Y49" s="67">
        <f t="shared" si="19"/>
        <v>101.81755930684314</v>
      </c>
      <c r="Z49" s="68">
        <f t="shared" si="19"/>
        <v>98.36762214270226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C33-A7D3-452C-922E-6FD49C4401C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78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46.72151783903233</v>
      </c>
      <c r="F23" s="178"/>
      <c r="G23" s="177">
        <f>(G20+G21)/(G22+G41)*100</f>
        <v>58.966284575994287</v>
      </c>
      <c r="H23" s="178"/>
      <c r="I23" s="177">
        <f>(I20+I21)/(I22+I41)*100</f>
        <v>54.073123797305968</v>
      </c>
      <c r="J23" s="178"/>
      <c r="K23" s="177">
        <f>(K20+K21)/(K22+K41)*100</f>
        <v>30.857236425250779</v>
      </c>
      <c r="L23" s="178"/>
      <c r="M23" s="177">
        <f>(M20+M21)/(M22+M41)*100</f>
        <v>49.528030711959801</v>
      </c>
      <c r="N23" s="178"/>
      <c r="O23" s="177">
        <f>(O20+O21)/(O22+O41)*100</f>
        <v>85.972897486293576</v>
      </c>
      <c r="P23" s="178"/>
      <c r="Q23" s="177">
        <f>(Q20+Q21)/(Q22+Q41)*100</f>
        <v>39.591651527891401</v>
      </c>
      <c r="R23" s="178"/>
      <c r="S23" s="177">
        <f>(S20+S21)/(S22+S41)*100</f>
        <v>120.04508173735616</v>
      </c>
      <c r="T23" s="178"/>
      <c r="U23" s="177">
        <f>(U20+U21)/(U22+U41)*100</f>
        <v>54.407432191679625</v>
      </c>
      <c r="V23" s="178"/>
      <c r="W23" s="177">
        <f>(W20+W21)/(W22+W41)*100</f>
        <v>84.451058930168159</v>
      </c>
      <c r="X23" s="178"/>
      <c r="Y23" s="177">
        <f>(Y20+Y21)/(Y22+Y41)*100</f>
        <v>66.011697205535512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182965.66948460811</v>
      </c>
      <c r="F24" s="180"/>
      <c r="G24" s="181">
        <f>H22/G22*1000</f>
        <v>437317.01860147686</v>
      </c>
      <c r="H24" s="182"/>
      <c r="I24" s="183">
        <f>J22/I22*1000</f>
        <v>814073.91649873694</v>
      </c>
      <c r="J24" s="184"/>
      <c r="K24" s="181">
        <f>L22/K22*1000</f>
        <v>599870.38567493123</v>
      </c>
      <c r="L24" s="182"/>
      <c r="M24" s="183">
        <f>N22/M22*1000</f>
        <v>211122.77457837202</v>
      </c>
      <c r="N24" s="184"/>
      <c r="O24" s="181">
        <f>P22/O22*1000</f>
        <v>305071.10839445802</v>
      </c>
      <c r="P24" s="182"/>
      <c r="Q24" s="183">
        <f>R22/Q22*1000</f>
        <v>185030.93011719576</v>
      </c>
      <c r="R24" s="184"/>
      <c r="S24" s="181">
        <f>T22/S22*1000</f>
        <v>100964.17792371757</v>
      </c>
      <c r="T24" s="182"/>
      <c r="U24" s="183">
        <f>V22/U22*1000</f>
        <v>346346.27407382545</v>
      </c>
      <c r="V24" s="184"/>
      <c r="W24" s="181">
        <f>X22/W22*1000</f>
        <v>238602.26113030512</v>
      </c>
      <c r="X24" s="182"/>
      <c r="Y24" s="183">
        <f>Z22/Y22*1000</f>
        <v>217246.74329696497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90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90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198">
        <v>47</v>
      </c>
      <c r="F30" s="200"/>
      <c r="G30" s="198">
        <v>81.8</v>
      </c>
      <c r="H30" s="200"/>
      <c r="I30" s="198">
        <v>72.900000000000006</v>
      </c>
      <c r="J30" s="200"/>
      <c r="K30" s="198">
        <v>33.200000000000003</v>
      </c>
      <c r="L30" s="200"/>
      <c r="M30" s="198">
        <v>42.3</v>
      </c>
      <c r="N30" s="200"/>
      <c r="O30" s="198">
        <v>94.7</v>
      </c>
      <c r="P30" s="200"/>
      <c r="Q30" s="198">
        <v>41.4</v>
      </c>
      <c r="R30" s="200"/>
      <c r="S30" s="198">
        <v>177.5</v>
      </c>
      <c r="T30" s="200"/>
      <c r="U30" s="198">
        <v>67.400000000000006</v>
      </c>
      <c r="V30" s="200"/>
      <c r="W30" s="198">
        <v>92.8</v>
      </c>
      <c r="X30" s="200"/>
      <c r="Y30" s="198">
        <v>77.3</v>
      </c>
      <c r="Z30" s="199"/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-0.27848216096766976</v>
      </c>
      <c r="F34" s="188"/>
      <c r="G34" s="187">
        <f t="shared" ref="G34" si="7">+G23-G30</f>
        <v>-22.83371542400571</v>
      </c>
      <c r="H34" s="188"/>
      <c r="I34" s="187">
        <f t="shared" ref="I34" si="8">+I23-I30</f>
        <v>-18.826876202694038</v>
      </c>
      <c r="J34" s="188"/>
      <c r="K34" s="187">
        <f t="shared" ref="K34" si="9">+K23-K30</f>
        <v>-2.3427635747492239</v>
      </c>
      <c r="L34" s="188"/>
      <c r="M34" s="187">
        <f t="shared" ref="M34" si="10">+M23-M30</f>
        <v>7.2280307119598035</v>
      </c>
      <c r="N34" s="188"/>
      <c r="O34" s="187">
        <f t="shared" ref="O34" si="11">+O23-O30</f>
        <v>-8.7271025137064271</v>
      </c>
      <c r="P34" s="188"/>
      <c r="Q34" s="187">
        <f t="shared" ref="Q34" si="12">+Q23-Q30</f>
        <v>-1.8083484721085981</v>
      </c>
      <c r="R34" s="188"/>
      <c r="S34" s="187">
        <f t="shared" ref="S34" si="13">+S23-S30</f>
        <v>-57.454918262643844</v>
      </c>
      <c r="T34" s="188"/>
      <c r="U34" s="187">
        <f t="shared" ref="U34" si="14">+U23-U30</f>
        <v>-12.992567808320381</v>
      </c>
      <c r="V34" s="188"/>
      <c r="W34" s="187">
        <f t="shared" ref="W34" si="15">+W23-W30</f>
        <v>-8.348941069831838</v>
      </c>
      <c r="X34" s="188"/>
      <c r="Y34" s="187">
        <f t="shared" ref="Y34" si="16">+Y23-Y30</f>
        <v>-11.288302794464485</v>
      </c>
      <c r="Z34" s="188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95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95"/>
      <c r="C42" s="22"/>
      <c r="D42" s="89" t="s">
        <v>44</v>
      </c>
      <c r="E42" s="192">
        <f>+'(令和5年7月)'!E23</f>
        <v>55.874771076180643</v>
      </c>
      <c r="F42" s="193">
        <f>+'(令和5年7月)'!F23</f>
        <v>0</v>
      </c>
      <c r="G42" s="192">
        <f>+'(令和5年7月)'!G23</f>
        <v>68.066022303495274</v>
      </c>
      <c r="H42" s="193">
        <f>+'(令和5年7月)'!H23</f>
        <v>0</v>
      </c>
      <c r="I42" s="192">
        <f>+'(令和5年7月)'!I23</f>
        <v>56.577645895153317</v>
      </c>
      <c r="J42" s="193">
        <f>+'(令和5年7月)'!J23</f>
        <v>0</v>
      </c>
      <c r="K42" s="192">
        <f>+'(令和5年7月)'!K23</f>
        <v>29.657362959556181</v>
      </c>
      <c r="L42" s="193">
        <f>+'(令和5年7月)'!L23</f>
        <v>0</v>
      </c>
      <c r="M42" s="192">
        <f>+'(令和5年7月)'!M23</f>
        <v>44.917486137295391</v>
      </c>
      <c r="N42" s="193">
        <f>+'(令和5年7月)'!N23</f>
        <v>0</v>
      </c>
      <c r="O42" s="192">
        <f>+'(令和5年7月)'!O23</f>
        <v>88.771633600675386</v>
      </c>
      <c r="P42" s="193">
        <f>+'(令和5年7月)'!P23</f>
        <v>0</v>
      </c>
      <c r="Q42" s="192">
        <f>+'(令和5年7月)'!Q23</f>
        <v>45.179458044117283</v>
      </c>
      <c r="R42" s="193">
        <f>+'(令和5年7月)'!R23</f>
        <v>0</v>
      </c>
      <c r="S42" s="192">
        <f>+'(令和5年7月)'!S23</f>
        <v>174.04669314168717</v>
      </c>
      <c r="T42" s="193">
        <f>+'(令和5年7月)'!T23</f>
        <v>0</v>
      </c>
      <c r="U42" s="192">
        <f>+'(令和5年7月)'!U23</f>
        <v>58.694902643947231</v>
      </c>
      <c r="V42" s="193">
        <f>+'(令和5年7月)'!V23</f>
        <v>0</v>
      </c>
      <c r="W42" s="192">
        <f>+'(令和5年7月)'!W23</f>
        <v>80.522915327410331</v>
      </c>
      <c r="X42" s="193">
        <f>+'(令和5年7月)'!X23</f>
        <v>0</v>
      </c>
      <c r="Y42" s="192">
        <f>+'(令和5年7月)'!Y23</f>
        <v>81.246845037872745</v>
      </c>
      <c r="Z42" s="193">
        <f>+'(令和5年7月)'!Z23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-9.1532532371483128</v>
      </c>
      <c r="F46" s="193"/>
      <c r="G46" s="192">
        <f>G23-G42</f>
        <v>-9.0997377275009868</v>
      </c>
      <c r="H46" s="193"/>
      <c r="I46" s="192">
        <f>I23-I42</f>
        <v>-2.5045220978473495</v>
      </c>
      <c r="J46" s="193"/>
      <c r="K46" s="192">
        <f>K23-K42</f>
        <v>1.1998734656945977</v>
      </c>
      <c r="L46" s="193"/>
      <c r="M46" s="192">
        <f>M23-M42</f>
        <v>4.6105445746644094</v>
      </c>
      <c r="N46" s="193"/>
      <c r="O46" s="192">
        <f t="shared" si="18"/>
        <v>-2.7987361143818106</v>
      </c>
      <c r="P46" s="193"/>
      <c r="Q46" s="192">
        <f t="shared" si="18"/>
        <v>-5.5878065162258821</v>
      </c>
      <c r="R46" s="193"/>
      <c r="S46" s="192">
        <f t="shared" si="18"/>
        <v>-54.001611404331015</v>
      </c>
      <c r="T46" s="193"/>
      <c r="U46" s="192">
        <f t="shared" si="18"/>
        <v>-4.2874704522676055</v>
      </c>
      <c r="V46" s="193"/>
      <c r="W46" s="192">
        <f t="shared" si="18"/>
        <v>3.928143602757828</v>
      </c>
      <c r="X46" s="193"/>
      <c r="Y46" s="192">
        <f t="shared" si="18"/>
        <v>-15.235147832337233</v>
      </c>
      <c r="Z46" s="193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77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55.874771076180643</v>
      </c>
      <c r="F23" s="178"/>
      <c r="G23" s="177">
        <f>(G20+G21)/(G22+G41)*100</f>
        <v>68.066022303495274</v>
      </c>
      <c r="H23" s="178"/>
      <c r="I23" s="177">
        <f>(I20+I21)/(I22+I41)*100</f>
        <v>56.577645895153317</v>
      </c>
      <c r="J23" s="178"/>
      <c r="K23" s="177">
        <f>(K20+K21)/(K22+K41)*100</f>
        <v>29.657362959556181</v>
      </c>
      <c r="L23" s="178"/>
      <c r="M23" s="177">
        <f>(M20+M21)/(M22+M41)*100</f>
        <v>44.917486137295391</v>
      </c>
      <c r="N23" s="178"/>
      <c r="O23" s="177">
        <f>(O20+O21)/(O22+O41)*100</f>
        <v>88.771633600675386</v>
      </c>
      <c r="P23" s="178"/>
      <c r="Q23" s="177">
        <f>(Q20+Q21)/(Q22+Q41)*100</f>
        <v>45.179458044117283</v>
      </c>
      <c r="R23" s="178"/>
      <c r="S23" s="177">
        <f>(S20+S21)/(S22+S41)*100</f>
        <v>174.04669314168717</v>
      </c>
      <c r="T23" s="178"/>
      <c r="U23" s="177">
        <f>(U20+U21)/(U22+U41)*100</f>
        <v>58.694902643947231</v>
      </c>
      <c r="V23" s="178"/>
      <c r="W23" s="177">
        <f>(W20+W21)/(W22+W41)*100</f>
        <v>80.522915327410331</v>
      </c>
      <c r="X23" s="178"/>
      <c r="Y23" s="177">
        <f>(Y20+Y21)/(Y22+Y41)*100</f>
        <v>81.246845037872745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180828.86106141919</v>
      </c>
      <c r="F24" s="180"/>
      <c r="G24" s="181">
        <f>H22/G22*1000</f>
        <v>437976.12958610948</v>
      </c>
      <c r="H24" s="182"/>
      <c r="I24" s="183">
        <f>J22/I22*1000</f>
        <v>819919.11099121789</v>
      </c>
      <c r="J24" s="184"/>
      <c r="K24" s="181">
        <f>L22/K22*1000</f>
        <v>505932.54055965703</v>
      </c>
      <c r="L24" s="182"/>
      <c r="M24" s="183">
        <f>N22/M22*1000</f>
        <v>215034.5156464999</v>
      </c>
      <c r="N24" s="184"/>
      <c r="O24" s="181">
        <f>P22/O22*1000</f>
        <v>292178.6089514604</v>
      </c>
      <c r="P24" s="182"/>
      <c r="Q24" s="183">
        <f>R22/Q22*1000</f>
        <v>183116.9148161184</v>
      </c>
      <c r="R24" s="184"/>
      <c r="S24" s="181">
        <f>T22/S22*1000</f>
        <v>108742.49526016432</v>
      </c>
      <c r="T24" s="182"/>
      <c r="U24" s="183">
        <f>V22/U22*1000</f>
        <v>345577.10489083239</v>
      </c>
      <c r="V24" s="184"/>
      <c r="W24" s="181">
        <f>X22/W22*1000</f>
        <v>239684.44048107034</v>
      </c>
      <c r="X24" s="182"/>
      <c r="Y24" s="183">
        <f>Z22/Y22*1000</f>
        <v>211323.75866657106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90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90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198">
        <v>51.9</v>
      </c>
      <c r="F30" s="200"/>
      <c r="G30" s="198">
        <v>88.1</v>
      </c>
      <c r="H30" s="200"/>
      <c r="I30" s="198">
        <v>94.1</v>
      </c>
      <c r="J30" s="200"/>
      <c r="K30" s="198">
        <v>57.6</v>
      </c>
      <c r="L30" s="200"/>
      <c r="M30" s="198">
        <v>53.4</v>
      </c>
      <c r="N30" s="200"/>
      <c r="O30" s="198">
        <v>79</v>
      </c>
      <c r="P30" s="200"/>
      <c r="Q30" s="198">
        <v>47.4</v>
      </c>
      <c r="R30" s="200"/>
      <c r="S30" s="198">
        <v>171.2</v>
      </c>
      <c r="T30" s="200"/>
      <c r="U30" s="198">
        <v>69.5</v>
      </c>
      <c r="V30" s="200"/>
      <c r="W30" s="198">
        <v>93.3</v>
      </c>
      <c r="X30" s="200"/>
      <c r="Y30" s="198">
        <v>81.099999999999994</v>
      </c>
      <c r="Z30" s="199"/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3.9747710761806445</v>
      </c>
      <c r="F34" s="188"/>
      <c r="G34" s="187">
        <f t="shared" ref="G34" si="7">+G23-G30</f>
        <v>-20.033977696504721</v>
      </c>
      <c r="H34" s="188"/>
      <c r="I34" s="187">
        <f t="shared" ref="I34" si="8">+I23-I30</f>
        <v>-37.522354104846677</v>
      </c>
      <c r="J34" s="188"/>
      <c r="K34" s="187">
        <f t="shared" ref="K34" si="9">+K23-K30</f>
        <v>-27.94263704044382</v>
      </c>
      <c r="L34" s="188"/>
      <c r="M34" s="187">
        <f t="shared" ref="M34" si="10">+M23-M30</f>
        <v>-8.4825138627046073</v>
      </c>
      <c r="N34" s="188"/>
      <c r="O34" s="187">
        <f t="shared" ref="O34" si="11">+O23-O30</f>
        <v>9.7716336006753863</v>
      </c>
      <c r="P34" s="188"/>
      <c r="Q34" s="187">
        <f t="shared" ref="Q34" si="12">+Q23-Q30</f>
        <v>-2.220541955882716</v>
      </c>
      <c r="R34" s="188"/>
      <c r="S34" s="187">
        <f t="shared" ref="S34" si="13">+S23-S30</f>
        <v>2.846693141687183</v>
      </c>
      <c r="T34" s="188"/>
      <c r="U34" s="187">
        <f t="shared" ref="U34" si="14">+U23-U30</f>
        <v>-10.805097356052769</v>
      </c>
      <c r="V34" s="188"/>
      <c r="W34" s="187">
        <f t="shared" ref="W34" si="15">+W23-W30</f>
        <v>-12.777084672589666</v>
      </c>
      <c r="X34" s="188"/>
      <c r="Y34" s="187">
        <f t="shared" ref="Y34" si="16">+Y23-Y30</f>
        <v>0.14684503787275105</v>
      </c>
      <c r="Z34" s="188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95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95"/>
      <c r="C42" s="22"/>
      <c r="D42" s="89" t="s">
        <v>44</v>
      </c>
      <c r="E42" s="192">
        <f>+'(令和5年6月)'!E23</f>
        <v>68.630409984864684</v>
      </c>
      <c r="F42" s="193">
        <f>+'(令和5年6月)'!F23</f>
        <v>0</v>
      </c>
      <c r="G42" s="192">
        <f>+'(令和5年6月)'!G23</f>
        <v>68.761800764955339</v>
      </c>
      <c r="H42" s="193">
        <f>+'(令和5年6月)'!H23</f>
        <v>0</v>
      </c>
      <c r="I42" s="192">
        <f>+'(令和5年6月)'!I23</f>
        <v>49.056603773584904</v>
      </c>
      <c r="J42" s="193">
        <f>+'(令和5年6月)'!J23</f>
        <v>0</v>
      </c>
      <c r="K42" s="192">
        <f>+'(令和5年6月)'!K23</f>
        <v>32.919430131973684</v>
      </c>
      <c r="L42" s="193">
        <f>+'(令和5年6月)'!L23</f>
        <v>0</v>
      </c>
      <c r="M42" s="192">
        <f>+'(令和5年6月)'!M23</f>
        <v>37.42417019505227</v>
      </c>
      <c r="N42" s="193">
        <f>+'(令和5年6月)'!N23</f>
        <v>0</v>
      </c>
      <c r="O42" s="192">
        <f>+'(令和5年6月)'!O23</f>
        <v>83.908528270219236</v>
      </c>
      <c r="P42" s="193">
        <f>+'(令和5年6月)'!P23</f>
        <v>0</v>
      </c>
      <c r="Q42" s="192">
        <f>+'(令和5年6月)'!Q23</f>
        <v>47.999244067573784</v>
      </c>
      <c r="R42" s="193">
        <f>+'(令和5年6月)'!R23</f>
        <v>0</v>
      </c>
      <c r="S42" s="192">
        <f>+'(令和5年6月)'!S23</f>
        <v>151.90194911687445</v>
      </c>
      <c r="T42" s="193">
        <f>+'(令和5年6月)'!T23</f>
        <v>0</v>
      </c>
      <c r="U42" s="192">
        <f>+'(令和5年6月)'!U23</f>
        <v>83.439932750995951</v>
      </c>
      <c r="V42" s="193">
        <f>+'(令和5年6月)'!V23</f>
        <v>0</v>
      </c>
      <c r="W42" s="192">
        <f>+'(令和5年6月)'!W23</f>
        <v>80.579333512796296</v>
      </c>
      <c r="X42" s="193">
        <f>+'(令和5年6月)'!X23</f>
        <v>0</v>
      </c>
      <c r="Y42" s="192">
        <f>+'(令和5年6月)'!Y23</f>
        <v>75.408499567928374</v>
      </c>
      <c r="Z42" s="193">
        <f>+'(令和5年6月)'!Z23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-12.755638908684041</v>
      </c>
      <c r="F46" s="193"/>
      <c r="G46" s="192">
        <f>G23-G42</f>
        <v>-0.6957784614600655</v>
      </c>
      <c r="H46" s="193"/>
      <c r="I46" s="192">
        <f>I23-I42</f>
        <v>7.5210421215684136</v>
      </c>
      <c r="J46" s="193"/>
      <c r="K46" s="192">
        <f>K23-K42</f>
        <v>-3.2620671724175025</v>
      </c>
      <c r="L46" s="193"/>
      <c r="M46" s="192">
        <f>M23-M42</f>
        <v>7.4933159422431217</v>
      </c>
      <c r="N46" s="193"/>
      <c r="O46" s="192">
        <f t="shared" si="18"/>
        <v>4.8631053304561505</v>
      </c>
      <c r="P46" s="193"/>
      <c r="Q46" s="192">
        <f t="shared" si="18"/>
        <v>-2.8197860234565013</v>
      </c>
      <c r="R46" s="193"/>
      <c r="S46" s="192">
        <f t="shared" si="18"/>
        <v>22.144744024812724</v>
      </c>
      <c r="T46" s="193"/>
      <c r="U46" s="192">
        <f t="shared" si="18"/>
        <v>-24.74503010704872</v>
      </c>
      <c r="V46" s="193"/>
      <c r="W46" s="192">
        <f t="shared" si="18"/>
        <v>-5.6418185385965103E-2</v>
      </c>
      <c r="X46" s="193"/>
      <c r="Y46" s="192">
        <f t="shared" si="18"/>
        <v>5.8383454699443718</v>
      </c>
      <c r="Z46" s="193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76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68.630409984864684</v>
      </c>
      <c r="F23" s="178"/>
      <c r="G23" s="177">
        <f>(G20+G21)/(G22+G41)*100</f>
        <v>68.761800764955339</v>
      </c>
      <c r="H23" s="178"/>
      <c r="I23" s="177">
        <f>(I20+I21)/(I22+I41)*100</f>
        <v>49.056603773584904</v>
      </c>
      <c r="J23" s="178"/>
      <c r="K23" s="177">
        <f>(K20+K21)/(K22+K41)*100</f>
        <v>32.919430131973684</v>
      </c>
      <c r="L23" s="178"/>
      <c r="M23" s="177">
        <f>(M20+M21)/(M22+M41)*100</f>
        <v>37.42417019505227</v>
      </c>
      <c r="N23" s="178"/>
      <c r="O23" s="177">
        <f>(O20+O21)/(O22+O41)*100</f>
        <v>83.908528270219236</v>
      </c>
      <c r="P23" s="178"/>
      <c r="Q23" s="177">
        <f>(Q20+Q21)/(Q22+Q41)*100</f>
        <v>47.999244067573784</v>
      </c>
      <c r="R23" s="178"/>
      <c r="S23" s="177">
        <f>(S20+S21)/(S22+S41)*100</f>
        <v>151.90194911687445</v>
      </c>
      <c r="T23" s="178"/>
      <c r="U23" s="177">
        <f>(U20+U21)/(U22+U41)*100</f>
        <v>83.439932750995951</v>
      </c>
      <c r="V23" s="178"/>
      <c r="W23" s="177">
        <f>(W20+W21)/(W22+W41)*100</f>
        <v>80.579333512796296</v>
      </c>
      <c r="X23" s="178"/>
      <c r="Y23" s="177">
        <f>(Y20+Y21)/(Y22+Y41)*100</f>
        <v>75.408499567928374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184274.01427911394</v>
      </c>
      <c r="F24" s="180"/>
      <c r="G24" s="181">
        <f>H22/G22*1000</f>
        <v>436530.05538052792</v>
      </c>
      <c r="H24" s="182"/>
      <c r="I24" s="183">
        <f>J22/I22*1000</f>
        <v>826035.04780745134</v>
      </c>
      <c r="J24" s="184"/>
      <c r="K24" s="181">
        <f>L22/K22*1000</f>
        <v>536017.2807989564</v>
      </c>
      <c r="L24" s="182"/>
      <c r="M24" s="183">
        <f>N22/M22*1000</f>
        <v>203063.51671678011</v>
      </c>
      <c r="N24" s="184"/>
      <c r="O24" s="181">
        <f>P22/O22*1000</f>
        <v>281865.16853932582</v>
      </c>
      <c r="P24" s="182"/>
      <c r="Q24" s="183">
        <f>R22/Q22*1000</f>
        <v>183620.18603957689</v>
      </c>
      <c r="R24" s="184"/>
      <c r="S24" s="181">
        <f>T22/S22*1000</f>
        <v>99531.683765841881</v>
      </c>
      <c r="T24" s="182"/>
      <c r="U24" s="183">
        <f>V22/U22*1000</f>
        <v>301085.00518211431</v>
      </c>
      <c r="V24" s="184"/>
      <c r="W24" s="181">
        <f>X22/W22*1000</f>
        <v>236452.19742403479</v>
      </c>
      <c r="X24" s="182"/>
      <c r="Y24" s="183">
        <f>Z22/Y22*1000</f>
        <v>210282.80876088107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90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90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185">
        <v>51.851077180506167</v>
      </c>
      <c r="F30" s="186"/>
      <c r="G30" s="185">
        <v>88.098236775818634</v>
      </c>
      <c r="H30" s="186"/>
      <c r="I30" s="185">
        <v>94.13566739606128</v>
      </c>
      <c r="J30" s="186"/>
      <c r="K30" s="185">
        <v>57.611419853982781</v>
      </c>
      <c r="L30" s="186"/>
      <c r="M30" s="185">
        <v>53.432125400894925</v>
      </c>
      <c r="N30" s="186"/>
      <c r="O30" s="185">
        <v>78.986904882753024</v>
      </c>
      <c r="P30" s="186"/>
      <c r="Q30" s="185">
        <v>47.41866814001105</v>
      </c>
      <c r="R30" s="186"/>
      <c r="S30" s="185">
        <v>171.16727123400176</v>
      </c>
      <c r="T30" s="186"/>
      <c r="U30" s="185">
        <v>69.492452417414128</v>
      </c>
      <c r="V30" s="186"/>
      <c r="W30" s="185">
        <v>93.298028832009422</v>
      </c>
      <c r="X30" s="186"/>
      <c r="Y30" s="185">
        <v>81.070359497200812</v>
      </c>
      <c r="Z30" s="186"/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16.779332804358518</v>
      </c>
      <c r="F34" s="188"/>
      <c r="G34" s="187">
        <f t="shared" ref="G34" si="7">+G23-G30</f>
        <v>-19.336436010863295</v>
      </c>
      <c r="H34" s="188"/>
      <c r="I34" s="187">
        <f t="shared" ref="I34" si="8">+I23-I30</f>
        <v>-45.079063622476376</v>
      </c>
      <c r="J34" s="188"/>
      <c r="K34" s="187">
        <f t="shared" ref="K34" si="9">+K23-K30</f>
        <v>-24.691989722009097</v>
      </c>
      <c r="L34" s="188"/>
      <c r="M34" s="187">
        <f t="shared" ref="M34" si="10">+M23-M30</f>
        <v>-16.007955205842656</v>
      </c>
      <c r="N34" s="188"/>
      <c r="O34" s="187">
        <f t="shared" ref="O34" si="11">+O23-O30</f>
        <v>4.9216233874662123</v>
      </c>
      <c r="P34" s="188"/>
      <c r="Q34" s="187">
        <f t="shared" ref="Q34" si="12">+Q23-Q30</f>
        <v>0.5805759275627338</v>
      </c>
      <c r="R34" s="188"/>
      <c r="S34" s="187">
        <f t="shared" ref="S34" si="13">+S23-S30</f>
        <v>-19.265322117127312</v>
      </c>
      <c r="T34" s="188"/>
      <c r="U34" s="187">
        <f t="shared" ref="U34" si="14">+U23-U30</f>
        <v>13.947480333581822</v>
      </c>
      <c r="V34" s="188"/>
      <c r="W34" s="187">
        <f t="shared" ref="W34" si="15">+W23-W30</f>
        <v>-12.718695319213126</v>
      </c>
      <c r="X34" s="188"/>
      <c r="Y34" s="187">
        <f t="shared" ref="Y34" si="16">+Y23-Y30</f>
        <v>-5.6618599292724383</v>
      </c>
      <c r="Z34" s="188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95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95"/>
      <c r="C42" s="22"/>
      <c r="D42" s="89" t="s">
        <v>44</v>
      </c>
      <c r="E42" s="192">
        <f>+'(令和5年5月)'!E23</f>
        <v>51.815171736332225</v>
      </c>
      <c r="F42" s="193"/>
      <c r="G42" s="192">
        <f>+'(令和5年5月)'!G23</f>
        <v>62.728390242765677</v>
      </c>
      <c r="H42" s="193"/>
      <c r="I42" s="192">
        <f>+'(令和5年5月)'!I23</f>
        <v>46.167603474706183</v>
      </c>
      <c r="J42" s="193"/>
      <c r="K42" s="192">
        <f>+'(令和5年5月)'!K23</f>
        <v>23.860839401629836</v>
      </c>
      <c r="L42" s="193"/>
      <c r="M42" s="192">
        <f>+'(令和5年5月)'!M23</f>
        <v>46.058201851016896</v>
      </c>
      <c r="N42" s="193"/>
      <c r="O42" s="192">
        <f>+'(令和5年5月)'!O23</f>
        <v>84.528063905823004</v>
      </c>
      <c r="P42" s="193"/>
      <c r="Q42" s="192">
        <f>+'(令和5年5月)'!Q23</f>
        <v>43.398456284487047</v>
      </c>
      <c r="R42" s="193">
        <f>+'(令和5年5月)'!R23</f>
        <v>0</v>
      </c>
      <c r="S42" s="192">
        <f>+'(令和5年5月)'!S23</f>
        <v>133.7923916248894</v>
      </c>
      <c r="T42" s="193">
        <f>+'(令和5年5月)'!T23</f>
        <v>0</v>
      </c>
      <c r="U42" s="192">
        <f>+'(令和5年5月)'!U23</f>
        <v>58.040858130475335</v>
      </c>
      <c r="V42" s="193">
        <f>+'(令和5年5月)'!V23</f>
        <v>0</v>
      </c>
      <c r="W42" s="192">
        <f>+'(令和5年5月)'!W23</f>
        <v>74.396187990410795</v>
      </c>
      <c r="X42" s="193"/>
      <c r="Y42" s="192">
        <f>+'(令和5年5月)'!Y23</f>
        <v>67.555007032801271</v>
      </c>
      <c r="Z42" s="193"/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16.815238248532459</v>
      </c>
      <c r="F46" s="193"/>
      <c r="G46" s="192">
        <f>G23-G42</f>
        <v>6.0334105221896621</v>
      </c>
      <c r="H46" s="193"/>
      <c r="I46" s="192">
        <f>I23-I42</f>
        <v>2.8890002988787202</v>
      </c>
      <c r="J46" s="193"/>
      <c r="K46" s="192">
        <f>K23-K42</f>
        <v>9.0585907303438482</v>
      </c>
      <c r="L46" s="193"/>
      <c r="M46" s="192">
        <f>M23-M42</f>
        <v>-8.6340316559646269</v>
      </c>
      <c r="N46" s="193"/>
      <c r="O46" s="192">
        <f t="shared" si="18"/>
        <v>-0.61953563560376779</v>
      </c>
      <c r="P46" s="193"/>
      <c r="Q46" s="192">
        <f t="shared" si="18"/>
        <v>4.6007877830867372</v>
      </c>
      <c r="R46" s="193"/>
      <c r="S46" s="192">
        <f t="shared" si="18"/>
        <v>18.109557491985043</v>
      </c>
      <c r="T46" s="193"/>
      <c r="U46" s="192">
        <f t="shared" si="18"/>
        <v>25.399074620520615</v>
      </c>
      <c r="V46" s="193"/>
      <c r="W46" s="192">
        <f t="shared" si="18"/>
        <v>6.1831455223855016</v>
      </c>
      <c r="X46" s="193"/>
      <c r="Y46" s="192">
        <f t="shared" si="18"/>
        <v>7.8534925351271028</v>
      </c>
      <c r="Z46" s="193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75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51.815171736332225</v>
      </c>
      <c r="F23" s="178"/>
      <c r="G23" s="177">
        <f>(G20+G21)/(G22+G41)*100</f>
        <v>62.728390242765677</v>
      </c>
      <c r="H23" s="178"/>
      <c r="I23" s="177">
        <f>(I20+I21)/(I22+I41)*100</f>
        <v>46.167603474706183</v>
      </c>
      <c r="J23" s="178"/>
      <c r="K23" s="177">
        <f>(K20+K21)/(K22+K41)*100</f>
        <v>23.860839401629836</v>
      </c>
      <c r="L23" s="178"/>
      <c r="M23" s="177">
        <f>(M20+M21)/(M22+M41)*100</f>
        <v>46.058201851016896</v>
      </c>
      <c r="N23" s="178"/>
      <c r="O23" s="177">
        <f>(O20+O21)/(O22+O41)*100</f>
        <v>84.528063905823004</v>
      </c>
      <c r="P23" s="178"/>
      <c r="Q23" s="177">
        <f>(Q20+Q21)/(Q22+Q41)*100</f>
        <v>43.398456284487047</v>
      </c>
      <c r="R23" s="178"/>
      <c r="S23" s="177">
        <f>(S20+S21)/(S22+S41)*100</f>
        <v>133.7923916248894</v>
      </c>
      <c r="T23" s="178"/>
      <c r="U23" s="177">
        <f>(U20+U21)/(U22+U41)*100</f>
        <v>58.040858130475335</v>
      </c>
      <c r="V23" s="178"/>
      <c r="W23" s="177">
        <f>(W20+W21)/(W22+W41)*100</f>
        <v>74.396187990410795</v>
      </c>
      <c r="X23" s="178"/>
      <c r="Y23" s="177">
        <f>(Y20+Y21)/(Y22+Y41)*100</f>
        <v>67.555007032801271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193100.17813867689</v>
      </c>
      <c r="F24" s="180"/>
      <c r="G24" s="181">
        <f>H22/G22*1000</f>
        <v>437815.35426880693</v>
      </c>
      <c r="H24" s="182"/>
      <c r="I24" s="183">
        <f>J22/I22*1000</f>
        <v>811707.04922808032</v>
      </c>
      <c r="J24" s="184"/>
      <c r="K24" s="181">
        <f>L22/K22*1000</f>
        <v>625173.12240704137</v>
      </c>
      <c r="L24" s="182"/>
      <c r="M24" s="183">
        <f>N22/M22*1000</f>
        <v>205597.93212049513</v>
      </c>
      <c r="N24" s="184"/>
      <c r="O24" s="181">
        <f>P22/O22*1000</f>
        <v>284577.45016611298</v>
      </c>
      <c r="P24" s="182"/>
      <c r="Q24" s="183">
        <f>R22/Q22*1000</f>
        <v>182246.20112323831</v>
      </c>
      <c r="R24" s="184"/>
      <c r="S24" s="181">
        <f>T22/S22*1000</f>
        <v>101423.62047733537</v>
      </c>
      <c r="T24" s="182"/>
      <c r="U24" s="183">
        <f>V22/U22*1000</f>
        <v>310687.12553237565</v>
      </c>
      <c r="V24" s="184"/>
      <c r="W24" s="181">
        <f>X22/W22*1000</f>
        <v>248511.19061755223</v>
      </c>
      <c r="X24" s="182"/>
      <c r="Y24" s="183">
        <f>Z22/Y22*1000</f>
        <v>219338.888634584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90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90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198">
        <v>34.6</v>
      </c>
      <c r="F30" s="200"/>
      <c r="G30" s="198">
        <v>79.400000000000006</v>
      </c>
      <c r="H30" s="200"/>
      <c r="I30" s="198">
        <v>106.9</v>
      </c>
      <c r="J30" s="200"/>
      <c r="K30" s="198">
        <v>54.3</v>
      </c>
      <c r="L30" s="200"/>
      <c r="M30" s="198">
        <v>57.6</v>
      </c>
      <c r="N30" s="200"/>
      <c r="O30" s="198">
        <v>75.599999999999994</v>
      </c>
      <c r="P30" s="200"/>
      <c r="Q30" s="198">
        <v>47.7</v>
      </c>
      <c r="R30" s="200"/>
      <c r="S30" s="198">
        <v>144</v>
      </c>
      <c r="T30" s="200"/>
      <c r="U30" s="198">
        <v>61.5</v>
      </c>
      <c r="V30" s="200"/>
      <c r="W30" s="198">
        <v>82.6</v>
      </c>
      <c r="X30" s="200"/>
      <c r="Y30" s="198">
        <v>74.900000000000006</v>
      </c>
      <c r="Z30" s="199"/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17.215171736332223</v>
      </c>
      <c r="F34" s="188"/>
      <c r="G34" s="187">
        <f t="shared" ref="G34" si="7">+G23-G30</f>
        <v>-16.671609757234329</v>
      </c>
      <c r="H34" s="188"/>
      <c r="I34" s="187">
        <f t="shared" ref="I34" si="8">+I23-I30</f>
        <v>-60.732396525293822</v>
      </c>
      <c r="J34" s="188"/>
      <c r="K34" s="187">
        <f t="shared" ref="K34" si="9">+K23-K30</f>
        <v>-30.439160598370162</v>
      </c>
      <c r="L34" s="188"/>
      <c r="M34" s="187">
        <f t="shared" ref="M34" si="10">+M23-M30</f>
        <v>-11.541798148983105</v>
      </c>
      <c r="N34" s="188"/>
      <c r="O34" s="187">
        <f t="shared" ref="O34" si="11">+O23-O30</f>
        <v>8.9280639058230093</v>
      </c>
      <c r="P34" s="188"/>
      <c r="Q34" s="187">
        <f t="shared" ref="Q34" si="12">+Q23-Q30</f>
        <v>-4.3015437155129561</v>
      </c>
      <c r="R34" s="188"/>
      <c r="S34" s="187">
        <f t="shared" ref="S34" si="13">+S23-S30</f>
        <v>-10.207608375110595</v>
      </c>
      <c r="T34" s="188"/>
      <c r="U34" s="187">
        <f t="shared" ref="U34" si="14">+U23-U30</f>
        <v>-3.4591418695246645</v>
      </c>
      <c r="V34" s="188"/>
      <c r="W34" s="187">
        <f t="shared" ref="W34" si="15">+W23-W30</f>
        <v>-8.2038120095891998</v>
      </c>
      <c r="X34" s="188"/>
      <c r="Y34" s="187">
        <f t="shared" ref="Y34" si="16">+Y23-Y30</f>
        <v>-7.3449929671987348</v>
      </c>
      <c r="Z34" s="201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95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95"/>
      <c r="C42" s="22"/>
      <c r="D42" s="89" t="s">
        <v>44</v>
      </c>
      <c r="E42" s="192">
        <f>+'(令和5年4月)'!E23</f>
        <v>48.050603090654313</v>
      </c>
      <c r="F42" s="201">
        <f>+'(令和5年4月)'!F23</f>
        <v>0</v>
      </c>
      <c r="G42" s="192">
        <f>+'(令和5年4月)'!G23</f>
        <v>74.435222303778573</v>
      </c>
      <c r="H42" s="201">
        <f>+'(令和5年4月)'!H23</f>
        <v>0</v>
      </c>
      <c r="I42" s="192">
        <f>+'(令和5年4月)'!I23</f>
        <v>45.367583834909716</v>
      </c>
      <c r="J42" s="201">
        <f>+'(令和5年4月)'!J23</f>
        <v>0</v>
      </c>
      <c r="K42" s="192">
        <f>+'(令和5年4月)'!K23</f>
        <v>24.226392362793504</v>
      </c>
      <c r="L42" s="201">
        <f>+'(令和5年4月)'!L23</f>
        <v>0</v>
      </c>
      <c r="M42" s="192">
        <f>+'(令和5年4月)'!M23</f>
        <v>45.784905555337012</v>
      </c>
      <c r="N42" s="201">
        <f>+'(令和5年4月)'!N23</f>
        <v>0</v>
      </c>
      <c r="O42" s="192">
        <f>+'(令和5年4月)'!O23</f>
        <v>81.943429704623739</v>
      </c>
      <c r="P42" s="201">
        <f>+'(令和5年4月)'!P23</f>
        <v>0</v>
      </c>
      <c r="Q42" s="192">
        <f>+'(令和5年4月)'!Q23</f>
        <v>45.148356054530872</v>
      </c>
      <c r="R42" s="201">
        <f>+'(令和5年4月)'!R23</f>
        <v>0</v>
      </c>
      <c r="S42" s="192">
        <f>+'(令和5年4月)'!S23</f>
        <v>159.69757970132486</v>
      </c>
      <c r="T42" s="201">
        <f>+'(令和5年4月)'!T23</f>
        <v>0</v>
      </c>
      <c r="U42" s="192">
        <f>+'(令和5年4月)'!U23</f>
        <v>70.884299177862445</v>
      </c>
      <c r="V42" s="201">
        <f>+'(令和5年4月)'!V23</f>
        <v>0</v>
      </c>
      <c r="W42" s="192">
        <f>+'(令和5年4月)'!W23</f>
        <v>74.071954443381145</v>
      </c>
      <c r="X42" s="201">
        <f>+'(令和5年4月)'!X23</f>
        <v>0</v>
      </c>
      <c r="Y42" s="192">
        <f>+'(令和5年4月)'!Y23</f>
        <v>73.76998399830417</v>
      </c>
      <c r="Z42" s="201">
        <f>+'(令和5年4月)'!Z23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3.7645686456779117</v>
      </c>
      <c r="F46" s="201"/>
      <c r="G46" s="192">
        <f>G23-G42</f>
        <v>-11.706832061012896</v>
      </c>
      <c r="H46" s="201"/>
      <c r="I46" s="192">
        <f>I23-I42</f>
        <v>0.80001963979646717</v>
      </c>
      <c r="J46" s="201"/>
      <c r="K46" s="192">
        <f>K23-K42</f>
        <v>-0.36555296116366875</v>
      </c>
      <c r="L46" s="201"/>
      <c r="M46" s="192">
        <f>M23-M42</f>
        <v>0.27329629567988434</v>
      </c>
      <c r="N46" s="201"/>
      <c r="O46" s="192">
        <f t="shared" si="18"/>
        <v>2.5846342011992647</v>
      </c>
      <c r="P46" s="201"/>
      <c r="Q46" s="192">
        <f t="shared" si="18"/>
        <v>-1.7498997700438252</v>
      </c>
      <c r="R46" s="201"/>
      <c r="S46" s="192">
        <f t="shared" si="18"/>
        <v>-25.905188076435451</v>
      </c>
      <c r="T46" s="201"/>
      <c r="U46" s="192">
        <f t="shared" si="18"/>
        <v>-12.84344104738711</v>
      </c>
      <c r="V46" s="201"/>
      <c r="W46" s="192">
        <f t="shared" si="18"/>
        <v>0.32423354702964957</v>
      </c>
      <c r="X46" s="201"/>
      <c r="Y46" s="192">
        <f t="shared" si="18"/>
        <v>-6.214976965502899</v>
      </c>
      <c r="Z46" s="201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74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48.050603090654313</v>
      </c>
      <c r="F23" s="178"/>
      <c r="G23" s="177">
        <f>(G20+G21)/(G22+G41)*100</f>
        <v>74.435222303778573</v>
      </c>
      <c r="H23" s="178"/>
      <c r="I23" s="177">
        <f>(I20+I21)/(I22+I41)*100</f>
        <v>45.367583834909716</v>
      </c>
      <c r="J23" s="178"/>
      <c r="K23" s="177">
        <f>(K20+K21)/(K22+K41)*100</f>
        <v>24.226392362793504</v>
      </c>
      <c r="L23" s="178"/>
      <c r="M23" s="177">
        <f>(M20+M21)/(M22+M41)*100</f>
        <v>45.784905555337012</v>
      </c>
      <c r="N23" s="178"/>
      <c r="O23" s="177">
        <f>(O20+O21)/(O22+O41)*100</f>
        <v>81.943429704623739</v>
      </c>
      <c r="P23" s="178"/>
      <c r="Q23" s="177">
        <f>(Q20+Q21)/(Q22+Q41)*100</f>
        <v>45.148356054530872</v>
      </c>
      <c r="R23" s="178"/>
      <c r="S23" s="177">
        <f>(S20+S21)/(S22+S41)*100</f>
        <v>159.69757970132486</v>
      </c>
      <c r="T23" s="178"/>
      <c r="U23" s="177">
        <f>(U20+U21)/(U22+U41)*100</f>
        <v>70.884299177862445</v>
      </c>
      <c r="V23" s="178"/>
      <c r="W23" s="177">
        <f>(W20+W21)/(W22+W41)*100</f>
        <v>74.071954443381145</v>
      </c>
      <c r="X23" s="178"/>
      <c r="Y23" s="177">
        <f>(Y20+Y21)/(Y22+Y41)*100</f>
        <v>73.76998399830417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181253.38408128163</v>
      </c>
      <c r="F24" s="180"/>
      <c r="G24" s="181">
        <f>H22/G22*1000</f>
        <v>426348.2709153897</v>
      </c>
      <c r="H24" s="182"/>
      <c r="I24" s="183">
        <f>J22/I22*1000</f>
        <v>796208.03185437992</v>
      </c>
      <c r="J24" s="184"/>
      <c r="K24" s="181">
        <f>L22/K22*1000</f>
        <v>649007.08595018438</v>
      </c>
      <c r="L24" s="182"/>
      <c r="M24" s="183">
        <f>N22/M22*1000</f>
        <v>207660.20453119549</v>
      </c>
      <c r="N24" s="184"/>
      <c r="O24" s="181">
        <f>P22/O22*1000</f>
        <v>288720.94508301403</v>
      </c>
      <c r="P24" s="182"/>
      <c r="Q24" s="183">
        <f>R22/Q22*1000</f>
        <v>182478.26994075027</v>
      </c>
      <c r="R24" s="184"/>
      <c r="S24" s="181">
        <f>T22/S22*1000</f>
        <v>109423.94850803821</v>
      </c>
      <c r="T24" s="182"/>
      <c r="U24" s="183">
        <f>V22/U22*1000</f>
        <v>394564.62496755773</v>
      </c>
      <c r="V24" s="184"/>
      <c r="W24" s="181">
        <f>X22/W22*1000</f>
        <v>260290.8709739901</v>
      </c>
      <c r="X24" s="182"/>
      <c r="Y24" s="183">
        <f>Z22/Y22*1000</f>
        <v>230665.7261112734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90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90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202">
        <v>43.7</v>
      </c>
      <c r="F30" s="204"/>
      <c r="G30" s="202">
        <v>105.2</v>
      </c>
      <c r="H30" s="204"/>
      <c r="I30" s="202">
        <v>165.7</v>
      </c>
      <c r="J30" s="204"/>
      <c r="K30" s="202">
        <v>42.5</v>
      </c>
      <c r="L30" s="204"/>
      <c r="M30" s="202">
        <v>67.8</v>
      </c>
      <c r="N30" s="204"/>
      <c r="O30" s="202">
        <v>119.8</v>
      </c>
      <c r="P30" s="204"/>
      <c r="Q30" s="202">
        <v>49</v>
      </c>
      <c r="R30" s="204"/>
      <c r="S30" s="202">
        <v>180.8</v>
      </c>
      <c r="T30" s="204"/>
      <c r="U30" s="202">
        <v>84.9</v>
      </c>
      <c r="V30" s="204"/>
      <c r="W30" s="202">
        <v>97.2</v>
      </c>
      <c r="X30" s="204"/>
      <c r="Y30" s="202">
        <v>89.3</v>
      </c>
      <c r="Z30" s="203"/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4.3506030906543103</v>
      </c>
      <c r="F34" s="188"/>
      <c r="G34" s="187">
        <f t="shared" ref="G34" si="7">+G23-G30</f>
        <v>-30.764777696221429</v>
      </c>
      <c r="H34" s="188"/>
      <c r="I34" s="187">
        <f t="shared" ref="I34" si="8">+I23-I30</f>
        <v>-120.33241616509028</v>
      </c>
      <c r="J34" s="188"/>
      <c r="K34" s="187">
        <f t="shared" ref="K34" si="9">+K23-K30</f>
        <v>-18.273607637206496</v>
      </c>
      <c r="L34" s="188"/>
      <c r="M34" s="187">
        <f t="shared" ref="M34" si="10">+M23-M30</f>
        <v>-22.015094444662985</v>
      </c>
      <c r="N34" s="188"/>
      <c r="O34" s="187">
        <f t="shared" ref="O34" si="11">+O23-O30</f>
        <v>-37.856570295376258</v>
      </c>
      <c r="P34" s="188"/>
      <c r="Q34" s="187">
        <f t="shared" ref="Q34" si="12">+Q23-Q30</f>
        <v>-3.851643945469128</v>
      </c>
      <c r="R34" s="188"/>
      <c r="S34" s="187">
        <f t="shared" ref="S34" si="13">+S23-S30</f>
        <v>-21.102420298675156</v>
      </c>
      <c r="T34" s="188"/>
      <c r="U34" s="187">
        <f t="shared" ref="U34" si="14">+U23-U30</f>
        <v>-14.015700822137561</v>
      </c>
      <c r="V34" s="188"/>
      <c r="W34" s="187">
        <f t="shared" ref="W34" si="15">+W23-W30</f>
        <v>-23.128045556618858</v>
      </c>
      <c r="X34" s="188"/>
      <c r="Y34" s="187">
        <f t="shared" ref="Y34" si="16">+Y23-Y30</f>
        <v>-15.530016001695827</v>
      </c>
      <c r="Z34" s="201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95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95"/>
      <c r="C42" s="22"/>
      <c r="D42" s="89" t="s">
        <v>44</v>
      </c>
      <c r="E42" s="205">
        <f>+(E39+E40)/(E41+'(令和5年3月)'!E41)*100</f>
        <v>52.402938851879931</v>
      </c>
      <c r="F42" s="206"/>
      <c r="G42" s="205">
        <f>+(G39+G40)/(G41+'(令和5年3月)'!G41)*100</f>
        <v>82.803013075276212</v>
      </c>
      <c r="H42" s="206"/>
      <c r="I42" s="205">
        <f>+(I39+I40)/(I41+'(令和5年3月)'!I41)*100</f>
        <v>60.895262087007076</v>
      </c>
      <c r="J42" s="206"/>
      <c r="K42" s="205">
        <f>+(K39+K40)/(K41+'(令和5年3月)'!K41)*100</f>
        <v>25.993363975087714</v>
      </c>
      <c r="L42" s="206"/>
      <c r="M42" s="205">
        <f>+(M39+M40)/(M41+'(令和5年3月)'!M41)*100</f>
        <v>40.641582884392506</v>
      </c>
      <c r="N42" s="206"/>
      <c r="O42" s="205">
        <f>+(O39+O40)/(O41+'(令和5年3月)'!O41)*100</f>
        <v>85.815173527037942</v>
      </c>
      <c r="P42" s="206"/>
      <c r="Q42" s="205">
        <f>+(Q39+Q40)/(Q41+'(令和5年3月)'!Q41)*100</f>
        <v>47.655409855198108</v>
      </c>
      <c r="R42" s="206"/>
      <c r="S42" s="205">
        <f>+(S39+S40)/(S41+'(令和5年3月)'!S41)*100</f>
        <v>168.25551066332531</v>
      </c>
      <c r="T42" s="206"/>
      <c r="U42" s="205">
        <f>+(U39+U40)/(U41+'(令和5年3月)'!U41)*100</f>
        <v>88.240532934345055</v>
      </c>
      <c r="V42" s="206"/>
      <c r="W42" s="205">
        <f>+(W39+W40)/(W41+'(令和5年3月)'!W41)*100</f>
        <v>96.246271975322699</v>
      </c>
      <c r="X42" s="206"/>
      <c r="Y42" s="205">
        <f>+(Y39+Y40)/(Y41+'(令和5年3月)'!Y41)*100</f>
        <v>77.286070334585318</v>
      </c>
      <c r="Z42" s="206"/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-4.3523357612256177</v>
      </c>
      <c r="F46" s="201"/>
      <c r="G46" s="192">
        <f>G23-G42</f>
        <v>-8.3677907714976385</v>
      </c>
      <c r="H46" s="201"/>
      <c r="I46" s="192">
        <f>I23-I42</f>
        <v>-15.52767825209736</v>
      </c>
      <c r="J46" s="201"/>
      <c r="K46" s="192">
        <f>K23-K42</f>
        <v>-1.7669716122942098</v>
      </c>
      <c r="L46" s="201"/>
      <c r="M46" s="192">
        <f>M23-M42</f>
        <v>5.1433226709445066</v>
      </c>
      <c r="N46" s="201"/>
      <c r="O46" s="192">
        <f t="shared" si="18"/>
        <v>-3.8717438224142029</v>
      </c>
      <c r="P46" s="201"/>
      <c r="Q46" s="192">
        <f t="shared" si="18"/>
        <v>-2.5070538006672365</v>
      </c>
      <c r="R46" s="201"/>
      <c r="S46" s="192">
        <f t="shared" si="18"/>
        <v>-8.5579309620004551</v>
      </c>
      <c r="T46" s="201"/>
      <c r="U46" s="192">
        <f t="shared" si="18"/>
        <v>-17.356233756482609</v>
      </c>
      <c r="V46" s="201"/>
      <c r="W46" s="192">
        <f t="shared" si="18"/>
        <v>-22.174317531941554</v>
      </c>
      <c r="X46" s="201"/>
      <c r="Y46" s="192">
        <f t="shared" si="18"/>
        <v>-3.5160863362811483</v>
      </c>
      <c r="Z46" s="201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73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52.402938851879931</v>
      </c>
      <c r="F23" s="178"/>
      <c r="G23" s="177">
        <f>(G20+G21)/(G22+G41)*100</f>
        <v>82.803013075276212</v>
      </c>
      <c r="H23" s="178"/>
      <c r="I23" s="177">
        <f>(I20+I21)/(I22+I41)*100</f>
        <v>60.895262087007076</v>
      </c>
      <c r="J23" s="178"/>
      <c r="K23" s="177">
        <f>(K20+K21)/(K22+K41)*100</f>
        <v>25.993363975087714</v>
      </c>
      <c r="L23" s="178"/>
      <c r="M23" s="177">
        <f>(M20+M21)/(M22+M41)*100</f>
        <v>40.641582884392506</v>
      </c>
      <c r="N23" s="178"/>
      <c r="O23" s="177">
        <f>(O20+O21)/(O22+O41)*100</f>
        <v>85.815173527037942</v>
      </c>
      <c r="P23" s="178"/>
      <c r="Q23" s="177">
        <f>(Q20+Q21)/(Q22+Q41)*100</f>
        <v>47.655409855198108</v>
      </c>
      <c r="R23" s="178"/>
      <c r="S23" s="177">
        <f>(S20+S21)/(S22+S41)*100</f>
        <v>168.25551066332531</v>
      </c>
      <c r="T23" s="178"/>
      <c r="U23" s="177">
        <f>(U20+U21)/(U22+U41)*100</f>
        <v>88.240532934345055</v>
      </c>
      <c r="V23" s="178"/>
      <c r="W23" s="177">
        <f>(W20+W21)/(W22+W41)*100</f>
        <v>96.246271975322699</v>
      </c>
      <c r="X23" s="178"/>
      <c r="Y23" s="177">
        <f>(Y20+Y21)/(Y22+Y41)*100</f>
        <v>77.286070334585318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186669.69517388075</v>
      </c>
      <c r="F24" s="180"/>
      <c r="G24" s="181">
        <f>H22/G22*1000</f>
        <v>431887.23613755929</v>
      </c>
      <c r="H24" s="182"/>
      <c r="I24" s="183">
        <f>J22/I22*1000</f>
        <v>776984.37563658576</v>
      </c>
      <c r="J24" s="184"/>
      <c r="K24" s="181">
        <f>L22/K22*1000</f>
        <v>537873.70518472022</v>
      </c>
      <c r="L24" s="182"/>
      <c r="M24" s="183">
        <f>N22/M22*1000</f>
        <v>196619.9778656837</v>
      </c>
      <c r="N24" s="184"/>
      <c r="O24" s="181">
        <f>P22/O22*1000</f>
        <v>281674.99488019658</v>
      </c>
      <c r="P24" s="182"/>
      <c r="Q24" s="183">
        <f>R22/Q22*1000</f>
        <v>182823.81036261606</v>
      </c>
      <c r="R24" s="184"/>
      <c r="S24" s="181">
        <f>T22/S22*1000</f>
        <v>95043.794659027306</v>
      </c>
      <c r="T24" s="182"/>
      <c r="U24" s="183">
        <f>V22/U22*1000</f>
        <v>271515.54543498531</v>
      </c>
      <c r="V24" s="184"/>
      <c r="W24" s="181">
        <f>X22/W22*1000</f>
        <v>254997.51974167069</v>
      </c>
      <c r="X24" s="182"/>
      <c r="Y24" s="183">
        <f>Z22/Y22*1000</f>
        <v>218696.51359367851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90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90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202">
        <v>42.8</v>
      </c>
      <c r="F30" s="204"/>
      <c r="G30" s="202">
        <v>89.5</v>
      </c>
      <c r="H30" s="204"/>
      <c r="I30" s="202">
        <v>150.5</v>
      </c>
      <c r="J30" s="204"/>
      <c r="K30" s="202">
        <v>53.8</v>
      </c>
      <c r="L30" s="204"/>
      <c r="M30" s="202">
        <v>70.2</v>
      </c>
      <c r="N30" s="204"/>
      <c r="O30" s="202">
        <v>124.3</v>
      </c>
      <c r="P30" s="204"/>
      <c r="Q30" s="202">
        <v>52.4</v>
      </c>
      <c r="R30" s="204"/>
      <c r="S30" s="202">
        <v>178.1</v>
      </c>
      <c r="T30" s="204"/>
      <c r="U30" s="202">
        <v>88</v>
      </c>
      <c r="V30" s="204"/>
      <c r="W30" s="202">
        <v>108.5</v>
      </c>
      <c r="X30" s="204"/>
      <c r="Y30" s="202">
        <v>87.9</v>
      </c>
      <c r="Z30" s="203"/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9.6029388518799337</v>
      </c>
      <c r="F34" s="188"/>
      <c r="G34" s="187">
        <f t="shared" ref="G34" si="5">+G23-G30</f>
        <v>-6.6969869247237881</v>
      </c>
      <c r="H34" s="188"/>
      <c r="I34" s="187">
        <f t="shared" ref="I34" si="6">+I23-I30</f>
        <v>-89.604737912992931</v>
      </c>
      <c r="J34" s="188"/>
      <c r="K34" s="187">
        <f t="shared" ref="K34" si="7">+K23-K30</f>
        <v>-27.806636024912283</v>
      </c>
      <c r="L34" s="188"/>
      <c r="M34" s="187">
        <f t="shared" ref="M34" si="8">+M23-M30</f>
        <v>-29.558417115607497</v>
      </c>
      <c r="N34" s="188"/>
      <c r="O34" s="187">
        <f t="shared" ref="O34" si="9">+O23-O30</f>
        <v>-38.484826472962055</v>
      </c>
      <c r="P34" s="188"/>
      <c r="Q34" s="187">
        <f t="shared" ref="Q34" si="10">+Q23-Q30</f>
        <v>-4.7445901448018901</v>
      </c>
      <c r="R34" s="188"/>
      <c r="S34" s="187">
        <f t="shared" ref="S34" si="11">+S23-S30</f>
        <v>-9.844489336674684</v>
      </c>
      <c r="T34" s="188"/>
      <c r="U34" s="187">
        <f t="shared" ref="U34" si="12">+U23-U30</f>
        <v>0.24053293434505463</v>
      </c>
      <c r="V34" s="188"/>
      <c r="W34" s="187">
        <f t="shared" ref="W34" si="13">+W23-W30</f>
        <v>-12.253728024677301</v>
      </c>
      <c r="X34" s="188"/>
      <c r="Y34" s="187">
        <f t="shared" ref="Y34" si="14">+Y23-Y30</f>
        <v>-10.613929665414688</v>
      </c>
      <c r="Z34" s="201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95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95"/>
      <c r="C42" s="22"/>
      <c r="D42" s="89" t="s">
        <v>44</v>
      </c>
      <c r="E42" s="205">
        <f>+'(令和5年2月)'!E23</f>
        <v>52.278059974731192</v>
      </c>
      <c r="F42" s="206">
        <f>+'(令和5年2月)'!F23</f>
        <v>0</v>
      </c>
      <c r="G42" s="205">
        <f>+'(令和5年2月)'!G23</f>
        <v>74.403960988682442</v>
      </c>
      <c r="H42" s="206">
        <f>+'(令和5年2月)'!H23</f>
        <v>0</v>
      </c>
      <c r="I42" s="205">
        <f>+'(令和5年2月)'!I23</f>
        <v>56.393601551139113</v>
      </c>
      <c r="J42" s="206">
        <f>+'(令和5年2月)'!J23</f>
        <v>0</v>
      </c>
      <c r="K42" s="205">
        <f>+'(令和5年2月)'!K23</f>
        <v>19.87087417901915</v>
      </c>
      <c r="L42" s="206">
        <f>+'(令和5年2月)'!L23</f>
        <v>0</v>
      </c>
      <c r="M42" s="205">
        <f>+'(令和5年2月)'!M23</f>
        <v>43.502764198936617</v>
      </c>
      <c r="N42" s="206">
        <f>+'(令和5年2月)'!N23</f>
        <v>0</v>
      </c>
      <c r="O42" s="205">
        <f>+'(令和5年2月)'!O23</f>
        <v>65.911063952927563</v>
      </c>
      <c r="P42" s="206">
        <f>+'(令和5年2月)'!P23</f>
        <v>0</v>
      </c>
      <c r="Q42" s="205">
        <f>+'(令和5年2月)'!Q23</f>
        <v>40.492332856266614</v>
      </c>
      <c r="R42" s="206">
        <f>+'(令和5年2月)'!R23</f>
        <v>0</v>
      </c>
      <c r="S42" s="205">
        <f>+'(令和5年2月)'!S23</f>
        <v>143.65136487316775</v>
      </c>
      <c r="T42" s="206">
        <f>+'(令和5年2月)'!T23</f>
        <v>0</v>
      </c>
      <c r="U42" s="205">
        <f>+'(令和5年2月)'!U23</f>
        <v>70.390247369917546</v>
      </c>
      <c r="V42" s="206">
        <f>+'(令和5年2月)'!V23</f>
        <v>0</v>
      </c>
      <c r="W42" s="205">
        <f>+'(令和5年2月)'!W23</f>
        <v>78.142994404230137</v>
      </c>
      <c r="X42" s="206">
        <f>+'(令和5年2月)'!X23</f>
        <v>0</v>
      </c>
      <c r="Y42" s="205">
        <f>+'(令和5年2月)'!Y23</f>
        <v>65.903262967620762</v>
      </c>
      <c r="Z42" s="206">
        <f>+'(令和5年2月)'!Z23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0.12487887714873835</v>
      </c>
      <c r="F46" s="201"/>
      <c r="G46" s="192">
        <f>G23-G42</f>
        <v>8.3990520865937697</v>
      </c>
      <c r="H46" s="201"/>
      <c r="I46" s="192">
        <f>I23-I42</f>
        <v>4.5016605358679627</v>
      </c>
      <c r="J46" s="201"/>
      <c r="K46" s="192">
        <f>K23-K42</f>
        <v>6.1224897960685638</v>
      </c>
      <c r="L46" s="201"/>
      <c r="M46" s="192">
        <f>M23-M42</f>
        <v>-2.8611813145441118</v>
      </c>
      <c r="N46" s="201"/>
      <c r="O46" s="192">
        <f t="shared" si="16"/>
        <v>19.904109574110379</v>
      </c>
      <c r="P46" s="201"/>
      <c r="Q46" s="192">
        <f t="shared" si="16"/>
        <v>7.1630769989314942</v>
      </c>
      <c r="R46" s="201"/>
      <c r="S46" s="192">
        <f t="shared" si="16"/>
        <v>24.60414579015756</v>
      </c>
      <c r="T46" s="201"/>
      <c r="U46" s="192">
        <f t="shared" si="16"/>
        <v>17.850285564427509</v>
      </c>
      <c r="V46" s="201"/>
      <c r="W46" s="192">
        <f t="shared" si="16"/>
        <v>18.103277571092562</v>
      </c>
      <c r="X46" s="201"/>
      <c r="Y46" s="192">
        <f t="shared" si="16"/>
        <v>11.382807366964556</v>
      </c>
      <c r="Z46" s="201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72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52.278059974731192</v>
      </c>
      <c r="F23" s="178"/>
      <c r="G23" s="177">
        <f>(G20+G21)/(G22+G41)*100</f>
        <v>74.403960988682442</v>
      </c>
      <c r="H23" s="178"/>
      <c r="I23" s="177">
        <f>(I20+I21)/(I22+I41)*100</f>
        <v>56.393601551139113</v>
      </c>
      <c r="J23" s="178"/>
      <c r="K23" s="177">
        <f>(K20+K21)/(K22+K41)*100</f>
        <v>19.87087417901915</v>
      </c>
      <c r="L23" s="178"/>
      <c r="M23" s="177">
        <f>(M20+M21)/(M22+M41)*100</f>
        <v>43.502764198936617</v>
      </c>
      <c r="N23" s="178"/>
      <c r="O23" s="177">
        <f>(O20+O21)/(O22+O41)*100</f>
        <v>65.911063952927563</v>
      </c>
      <c r="P23" s="178"/>
      <c r="Q23" s="177">
        <f>(Q20+Q21)/(Q22+Q41)*100</f>
        <v>40.492332856266614</v>
      </c>
      <c r="R23" s="178"/>
      <c r="S23" s="177">
        <f>(S20+S21)/(S22+S41)*100</f>
        <v>143.65136487316775</v>
      </c>
      <c r="T23" s="178"/>
      <c r="U23" s="177">
        <f>(U20+U21)/(U22+U41)*100</f>
        <v>70.390247369917546</v>
      </c>
      <c r="V23" s="178"/>
      <c r="W23" s="177">
        <f>(W20+W21)/(W22+W41)*100</f>
        <v>78.142994404230137</v>
      </c>
      <c r="X23" s="178"/>
      <c r="Y23" s="177">
        <f>(Y20+Y21)/(Y22+Y41)*100</f>
        <v>65.903262967620762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183444.07587851144</v>
      </c>
      <c r="F24" s="180"/>
      <c r="G24" s="181">
        <f>H22/G22*1000</f>
        <v>441380.17981584772</v>
      </c>
      <c r="H24" s="182"/>
      <c r="I24" s="183">
        <f>J22/I22*1000</f>
        <v>865230.22912047303</v>
      </c>
      <c r="J24" s="184"/>
      <c r="K24" s="181">
        <f>L22/K22*1000</f>
        <v>544342.64189802587</v>
      </c>
      <c r="L24" s="182"/>
      <c r="M24" s="183">
        <f>N22/M22*1000</f>
        <v>200229.97481692108</v>
      </c>
      <c r="N24" s="184"/>
      <c r="O24" s="181">
        <f>P22/O22*1000</f>
        <v>282121.69417379197</v>
      </c>
      <c r="P24" s="182"/>
      <c r="Q24" s="183">
        <f>R22/Q22*1000</f>
        <v>180263.88891190337</v>
      </c>
      <c r="R24" s="184"/>
      <c r="S24" s="181">
        <f>T22/S22*1000</f>
        <v>89888.759278897138</v>
      </c>
      <c r="T24" s="182"/>
      <c r="U24" s="183">
        <f>V22/U22*1000</f>
        <v>335965.72409399773</v>
      </c>
      <c r="V24" s="184"/>
      <c r="W24" s="181">
        <f>X22/W22*1000</f>
        <v>262440.60177400406</v>
      </c>
      <c r="X24" s="182"/>
      <c r="Y24" s="183">
        <f>Z22/Y22*1000</f>
        <v>227384.53440618684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90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90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202">
        <v>55.8</v>
      </c>
      <c r="F30" s="204"/>
      <c r="G30" s="202">
        <v>75.599999999999994</v>
      </c>
      <c r="H30" s="204"/>
      <c r="I30" s="202">
        <v>165.7</v>
      </c>
      <c r="J30" s="204"/>
      <c r="K30" s="202">
        <v>31.7</v>
      </c>
      <c r="L30" s="204"/>
      <c r="M30" s="202">
        <v>60.6</v>
      </c>
      <c r="N30" s="204"/>
      <c r="O30" s="202">
        <v>107.5</v>
      </c>
      <c r="P30" s="204"/>
      <c r="Q30" s="202">
        <v>47.7</v>
      </c>
      <c r="R30" s="204"/>
      <c r="S30" s="202">
        <v>132.1</v>
      </c>
      <c r="T30" s="204"/>
      <c r="U30" s="202">
        <v>92.4</v>
      </c>
      <c r="V30" s="204"/>
      <c r="W30" s="202">
        <v>95.7</v>
      </c>
      <c r="X30" s="204"/>
      <c r="Y30" s="202">
        <v>77.099999999999994</v>
      </c>
      <c r="Z30" s="203"/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-3.5219400252688047</v>
      </c>
      <c r="F34" s="188"/>
      <c r="G34" s="187">
        <f t="shared" ref="G34" si="7">+G23-G30</f>
        <v>-1.1960390113175521</v>
      </c>
      <c r="H34" s="188"/>
      <c r="I34" s="187">
        <f t="shared" ref="I34" si="8">+I23-I30</f>
        <v>-109.30639844886088</v>
      </c>
      <c r="J34" s="188"/>
      <c r="K34" s="187">
        <f t="shared" ref="K34" si="9">+K23-K30</f>
        <v>-11.829125820980849</v>
      </c>
      <c r="L34" s="188"/>
      <c r="M34" s="187">
        <f t="shared" ref="M34" si="10">+M23-M30</f>
        <v>-17.097235801063384</v>
      </c>
      <c r="N34" s="188"/>
      <c r="O34" s="187">
        <f t="shared" ref="O34" si="11">+O23-O30</f>
        <v>-41.588936047072437</v>
      </c>
      <c r="P34" s="188"/>
      <c r="Q34" s="187">
        <f t="shared" ref="Q34" si="12">+Q23-Q30</f>
        <v>-7.2076671437333886</v>
      </c>
      <c r="R34" s="188"/>
      <c r="S34" s="187">
        <f t="shared" ref="S34" si="13">+S23-S30</f>
        <v>11.551364873167756</v>
      </c>
      <c r="T34" s="188"/>
      <c r="U34" s="187">
        <f t="shared" ref="U34" si="14">+U23-U30</f>
        <v>-22.00975263008246</v>
      </c>
      <c r="V34" s="188"/>
      <c r="W34" s="187">
        <f t="shared" ref="W34" si="15">+W23-W30</f>
        <v>-17.557005595769866</v>
      </c>
      <c r="X34" s="188"/>
      <c r="Y34" s="187">
        <f t="shared" ref="Y34" si="16">+Y23-Y30</f>
        <v>-11.196737032379232</v>
      </c>
      <c r="Z34" s="201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95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95"/>
      <c r="C42" s="22"/>
      <c r="D42" s="89" t="s">
        <v>44</v>
      </c>
      <c r="E42" s="205">
        <f>+'(令和5年1月)'!E23</f>
        <v>51.53986928104576</v>
      </c>
      <c r="F42" s="206">
        <f>+'(令和5年1月)'!F23</f>
        <v>0</v>
      </c>
      <c r="G42" s="205">
        <f>+'(令和5年1月)'!G23</f>
        <v>74.910816780936273</v>
      </c>
      <c r="H42" s="206">
        <f>+'(令和5年1月)'!H23</f>
        <v>0</v>
      </c>
      <c r="I42" s="205">
        <f>+'(令和5年1月)'!I23</f>
        <v>44.957587181903861</v>
      </c>
      <c r="J42" s="206">
        <f>+'(令和5年1月)'!J23</f>
        <v>0</v>
      </c>
      <c r="K42" s="205">
        <f>+'(令和5年1月)'!K23</f>
        <v>19.380185802425363</v>
      </c>
      <c r="L42" s="206">
        <f>+'(令和5年1月)'!L23</f>
        <v>0</v>
      </c>
      <c r="M42" s="205">
        <f>+'(令和5年1月)'!M23</f>
        <v>35.564373324898398</v>
      </c>
      <c r="N42" s="206">
        <f>+'(令和5年1月)'!N23</f>
        <v>0</v>
      </c>
      <c r="O42" s="205">
        <f>+'(令和5年1月)'!O23</f>
        <v>65.253532834580213</v>
      </c>
      <c r="P42" s="206">
        <f>+'(令和5年1月)'!P23</f>
        <v>0</v>
      </c>
      <c r="Q42" s="205">
        <f>+'(令和5年1月)'!Q23</f>
        <v>38.624055701280049</v>
      </c>
      <c r="R42" s="206">
        <f>+'(令和5年1月)'!R23</f>
        <v>0</v>
      </c>
      <c r="S42" s="205">
        <f>+'(令和5年1月)'!S23</f>
        <v>116.50069156293223</v>
      </c>
      <c r="T42" s="206">
        <f>+'(令和5年1月)'!T23</f>
        <v>0</v>
      </c>
      <c r="U42" s="205">
        <f>+'(令和5年1月)'!U23</f>
        <v>78.502249597737091</v>
      </c>
      <c r="V42" s="206">
        <f>+'(令和5年1月)'!V23</f>
        <v>0</v>
      </c>
      <c r="W42" s="205">
        <f>+'(令和5年1月)'!W23</f>
        <v>73.484916548228171</v>
      </c>
      <c r="X42" s="206">
        <f>+'(令和5年1月)'!X23</f>
        <v>0</v>
      </c>
      <c r="Y42" s="205">
        <f>+'(令和5年1月)'!Y23</f>
        <v>58.152616641328883</v>
      </c>
      <c r="Z42" s="206">
        <f>+'(令和5年1月)'!Z23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0.73819069368543211</v>
      </c>
      <c r="F46" s="201"/>
      <c r="G46" s="192">
        <f>G23-G42</f>
        <v>-0.50685579225383037</v>
      </c>
      <c r="H46" s="201"/>
      <c r="I46" s="192">
        <f>I23-I42</f>
        <v>11.436014369235252</v>
      </c>
      <c r="J46" s="201"/>
      <c r="K46" s="192">
        <f>K23-K42</f>
        <v>0.49068837659378772</v>
      </c>
      <c r="L46" s="201"/>
      <c r="M46" s="192">
        <f>M23-M42</f>
        <v>7.9383908740382196</v>
      </c>
      <c r="N46" s="201"/>
      <c r="O46" s="192">
        <f t="shared" si="18"/>
        <v>0.65753111834735023</v>
      </c>
      <c r="P46" s="201"/>
      <c r="Q46" s="192">
        <f t="shared" si="18"/>
        <v>1.8682771549865649</v>
      </c>
      <c r="R46" s="201"/>
      <c r="S46" s="192">
        <f t="shared" si="18"/>
        <v>27.150673310235518</v>
      </c>
      <c r="T46" s="201"/>
      <c r="U46" s="192">
        <f t="shared" si="18"/>
        <v>-8.1120022278195449</v>
      </c>
      <c r="V46" s="201"/>
      <c r="W46" s="192">
        <f t="shared" si="18"/>
        <v>4.6580778560019667</v>
      </c>
      <c r="X46" s="201"/>
      <c r="Y46" s="192">
        <f t="shared" si="18"/>
        <v>7.7506463262918786</v>
      </c>
      <c r="Z46" s="201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F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71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51.53986928104576</v>
      </c>
      <c r="F23" s="178"/>
      <c r="G23" s="177">
        <f>(G20+G21)/(G22+G41)*100</f>
        <v>74.910816780936273</v>
      </c>
      <c r="H23" s="178"/>
      <c r="I23" s="177">
        <f>(I20+I21)/(I22+I41)*100</f>
        <v>44.957587181903861</v>
      </c>
      <c r="J23" s="178"/>
      <c r="K23" s="177">
        <f>(K20+K21)/(K22+K41)*100</f>
        <v>19.380185802425363</v>
      </c>
      <c r="L23" s="178"/>
      <c r="M23" s="177">
        <f>(M20+M21)/(M22+M41)*100</f>
        <v>35.564373324898398</v>
      </c>
      <c r="N23" s="178"/>
      <c r="O23" s="177">
        <f>(O20+O21)/(O22+O41)*100</f>
        <v>65.253532834580213</v>
      </c>
      <c r="P23" s="178"/>
      <c r="Q23" s="177">
        <f>(Q20+Q21)/(Q22+Q41)*100</f>
        <v>38.624055701280049</v>
      </c>
      <c r="R23" s="178"/>
      <c r="S23" s="177">
        <f>(S20+S21)/(S22+S41)*100</f>
        <v>116.50069156293223</v>
      </c>
      <c r="T23" s="178"/>
      <c r="U23" s="177">
        <f>(U20+U21)/(U22+U41)*100</f>
        <v>78.502249597737091</v>
      </c>
      <c r="V23" s="178"/>
      <c r="W23" s="177">
        <f>(W20+W21)/(W22+W41)*100</f>
        <v>73.484916548228171</v>
      </c>
      <c r="X23" s="178"/>
      <c r="Y23" s="177">
        <f>(Y20+Y21)/(Y22+Y41)*100</f>
        <v>58.152616641328883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184728.82138642311</v>
      </c>
      <c r="F24" s="180"/>
      <c r="G24" s="181">
        <f>H22/G22*1000</f>
        <v>438137.38354214263</v>
      </c>
      <c r="H24" s="182"/>
      <c r="I24" s="183">
        <f>J22/I22*1000</f>
        <v>973003.75280440552</v>
      </c>
      <c r="J24" s="184"/>
      <c r="K24" s="181">
        <f>L22/K22*1000</f>
        <v>454435.89043850452</v>
      </c>
      <c r="L24" s="182"/>
      <c r="M24" s="183">
        <f>N22/M22*1000</f>
        <v>203410.72555966125</v>
      </c>
      <c r="N24" s="184"/>
      <c r="O24" s="181">
        <f>P22/O22*1000</f>
        <v>272951.47995503934</v>
      </c>
      <c r="P24" s="182"/>
      <c r="Q24" s="183">
        <f>R22/Q22*1000</f>
        <v>178964.01863499472</v>
      </c>
      <c r="R24" s="184"/>
      <c r="S24" s="181">
        <f>T22/S22*1000</f>
        <v>82040.418482999128</v>
      </c>
      <c r="T24" s="182"/>
      <c r="U24" s="183">
        <f>V22/U22*1000</f>
        <v>320829.61521987437</v>
      </c>
      <c r="V24" s="184"/>
      <c r="W24" s="181">
        <f>X22/W22*1000</f>
        <v>267493.68856324884</v>
      </c>
      <c r="X24" s="182"/>
      <c r="Y24" s="183">
        <f>Z22/Y22*1000</f>
        <v>220110.87979626231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90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90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4"/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-6.8601307189542382</v>
      </c>
      <c r="F34" s="201"/>
      <c r="G34" s="207">
        <f t="shared" ref="G34" si="7">+G23-G30</f>
        <v>-5.3891832190637246</v>
      </c>
      <c r="H34" s="208"/>
      <c r="I34" s="187">
        <f t="shared" ref="I34" si="8">+I23-I30</f>
        <v>-112.54241281809614</v>
      </c>
      <c r="J34" s="201"/>
      <c r="K34" s="207">
        <f t="shared" ref="K34" si="9">+K23-K30</f>
        <v>-50.119814197574641</v>
      </c>
      <c r="L34" s="208"/>
      <c r="M34" s="187">
        <f t="shared" ref="M34" si="10">+M23-M30</f>
        <v>-10.835626675101601</v>
      </c>
      <c r="N34" s="201"/>
      <c r="O34" s="207">
        <f t="shared" ref="O34" si="11">+O23-O30</f>
        <v>-45.546467165419784</v>
      </c>
      <c r="P34" s="208"/>
      <c r="Q34" s="187">
        <f t="shared" ref="Q34" si="12">+Q23-Q30</f>
        <v>-13.675944298719948</v>
      </c>
      <c r="R34" s="201"/>
      <c r="S34" s="207">
        <f t="shared" ref="S34" si="13">+S23-S30</f>
        <v>-33.899308437067774</v>
      </c>
      <c r="T34" s="208"/>
      <c r="U34" s="187">
        <f t="shared" ref="U34" si="14">+U23-U30</f>
        <v>17.802249597737088</v>
      </c>
      <c r="V34" s="201"/>
      <c r="W34" s="207">
        <f t="shared" ref="W34" si="15">+W23-W30</f>
        <v>-10.315083451771827</v>
      </c>
      <c r="X34" s="208"/>
      <c r="Y34" s="187">
        <f t="shared" ref="Y34" si="16">+Y23-Y30</f>
        <v>-23.347383358671117</v>
      </c>
      <c r="Z34" s="201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95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95"/>
      <c r="C42" s="22"/>
      <c r="D42" s="89" t="s">
        <v>44</v>
      </c>
      <c r="E42" s="205">
        <f>+'(令和4年12月)'!E23</f>
        <v>56.460281629581857</v>
      </c>
      <c r="F42" s="206">
        <f>+'(令和4年12月)'!F23</f>
        <v>0</v>
      </c>
      <c r="G42" s="205">
        <f>+'(令和4年12月)'!G23</f>
        <v>92.881521078653137</v>
      </c>
      <c r="H42" s="206">
        <f>+'(令和4年12月)'!H23</f>
        <v>0</v>
      </c>
      <c r="I42" s="205">
        <f>+'(令和4年12月)'!I23</f>
        <v>57.402542818114952</v>
      </c>
      <c r="J42" s="206">
        <f>+'(令和4年12月)'!J23</f>
        <v>0</v>
      </c>
      <c r="K42" s="205">
        <f>+'(令和4年12月)'!K23</f>
        <v>27.11514713412247</v>
      </c>
      <c r="L42" s="206">
        <f>+'(令和4年12月)'!L23</f>
        <v>0</v>
      </c>
      <c r="M42" s="205">
        <f>+'(令和4年12月)'!M23</f>
        <v>54.74309881280206</v>
      </c>
      <c r="N42" s="206">
        <f>+'(令和4年12月)'!N23</f>
        <v>0</v>
      </c>
      <c r="O42" s="205">
        <f>+'(令和4年12月)'!O23</f>
        <v>86.270280408890557</v>
      </c>
      <c r="P42" s="206">
        <f>+'(令和4年12月)'!P23</f>
        <v>0</v>
      </c>
      <c r="Q42" s="205">
        <f>+'(令和4年12月)'!Q23</f>
        <v>42.033134947333942</v>
      </c>
      <c r="R42" s="206">
        <f>+'(令和4年12月)'!R23</f>
        <v>0</v>
      </c>
      <c r="S42" s="205">
        <f>+'(令和4年12月)'!S23</f>
        <v>202.91650557245879</v>
      </c>
      <c r="T42" s="206">
        <f>+'(令和4年12月)'!T23</f>
        <v>0</v>
      </c>
      <c r="U42" s="205">
        <f>+'(令和4年12月)'!U23</f>
        <v>86.026027429265667</v>
      </c>
      <c r="V42" s="206">
        <f>+'(令和4年12月)'!V23</f>
        <v>0</v>
      </c>
      <c r="W42" s="205">
        <f>+'(令和4年12月)'!W23</f>
        <v>82.10004074961455</v>
      </c>
      <c r="X42" s="206">
        <f>+'(令和4年12月)'!X23</f>
        <v>0</v>
      </c>
      <c r="Y42" s="205">
        <f>+'(令和4年12月)'!Y23</f>
        <v>83.368325845407682</v>
      </c>
      <c r="Z42" s="206">
        <f>+'(令和4年12月)'!Z23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-4.9204123485360967</v>
      </c>
      <c r="F46" s="201"/>
      <c r="G46" s="192">
        <f>G23-G42</f>
        <v>-17.970704297716864</v>
      </c>
      <c r="H46" s="201"/>
      <c r="I46" s="192">
        <f>I23-I42</f>
        <v>-12.444955636211091</v>
      </c>
      <c r="J46" s="201"/>
      <c r="K46" s="192">
        <f>K23-K42</f>
        <v>-7.7349613316971073</v>
      </c>
      <c r="L46" s="201"/>
      <c r="M46" s="192">
        <f>M23-M42</f>
        <v>-19.178725487903662</v>
      </c>
      <c r="N46" s="201"/>
      <c r="O46" s="192">
        <f t="shared" si="18"/>
        <v>-21.016747574310344</v>
      </c>
      <c r="P46" s="201"/>
      <c r="Q46" s="192">
        <f t="shared" si="18"/>
        <v>-3.4090792460538921</v>
      </c>
      <c r="R46" s="201"/>
      <c r="S46" s="192">
        <f t="shared" si="18"/>
        <v>-86.415814009526557</v>
      </c>
      <c r="T46" s="201"/>
      <c r="U46" s="192">
        <f t="shared" si="18"/>
        <v>-7.5237778315285766</v>
      </c>
      <c r="V46" s="201"/>
      <c r="W46" s="192">
        <f t="shared" si="18"/>
        <v>-8.6151242013863794</v>
      </c>
      <c r="X46" s="201"/>
      <c r="Y46" s="192">
        <f t="shared" si="18"/>
        <v>-25.215709204078799</v>
      </c>
      <c r="Z46" s="201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70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56.460281629581857</v>
      </c>
      <c r="F23" s="178"/>
      <c r="G23" s="177">
        <f>(G20+G21)/(G22+G41)*100</f>
        <v>92.881521078653137</v>
      </c>
      <c r="H23" s="178"/>
      <c r="I23" s="177">
        <f>(I20+I21)/(I22+I41)*100</f>
        <v>57.402542818114952</v>
      </c>
      <c r="J23" s="178"/>
      <c r="K23" s="177">
        <f>(K20+K21)/(K22+K41)*100</f>
        <v>27.11514713412247</v>
      </c>
      <c r="L23" s="178"/>
      <c r="M23" s="177">
        <f>(M20+M21)/(M22+M41)*100</f>
        <v>54.74309881280206</v>
      </c>
      <c r="N23" s="178"/>
      <c r="O23" s="177">
        <f>(O20+O21)/(O22+O41)*100</f>
        <v>86.270280408890557</v>
      </c>
      <c r="P23" s="178"/>
      <c r="Q23" s="177">
        <f>(Q20+Q21)/(Q22+Q41)*100</f>
        <v>42.033134947333942</v>
      </c>
      <c r="R23" s="178"/>
      <c r="S23" s="177">
        <f>(S20+S21)/(S22+S41)*100</f>
        <v>202.91650557245879</v>
      </c>
      <c r="T23" s="178"/>
      <c r="U23" s="177">
        <f>(U20+U21)/(U22+U41)*100</f>
        <v>86.026027429265667</v>
      </c>
      <c r="V23" s="178"/>
      <c r="W23" s="177">
        <f>(W20+W21)/(W22+W41)*100</f>
        <v>82.10004074961455</v>
      </c>
      <c r="X23" s="178"/>
      <c r="Y23" s="177">
        <f>(Y20+Y21)/(Y22+Y41)*100</f>
        <v>83.368325845407682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221184.90485581793</v>
      </c>
      <c r="F24" s="180"/>
      <c r="G24" s="181">
        <f>H22/G22*1000</f>
        <v>433512.07207387924</v>
      </c>
      <c r="H24" s="182"/>
      <c r="I24" s="183">
        <f>J22/I22*1000</f>
        <v>1019992.5527335344</v>
      </c>
      <c r="J24" s="184"/>
      <c r="K24" s="181">
        <f>L22/K22*1000</f>
        <v>490298.79389804869</v>
      </c>
      <c r="L24" s="182"/>
      <c r="M24" s="183">
        <f>N22/M22*1000</f>
        <v>205987.04109180349</v>
      </c>
      <c r="N24" s="184"/>
      <c r="O24" s="181">
        <f>P22/O22*1000</f>
        <v>280782.65622153395</v>
      </c>
      <c r="P24" s="182"/>
      <c r="Q24" s="183">
        <f>R22/Q22*1000</f>
        <v>176287.16330584636</v>
      </c>
      <c r="R24" s="184"/>
      <c r="S24" s="181">
        <f>T22/S22*1000</f>
        <v>87001.440082290414</v>
      </c>
      <c r="T24" s="182"/>
      <c r="U24" s="183">
        <f>V22/U22*1000</f>
        <v>254761.8015936063</v>
      </c>
      <c r="V24" s="184"/>
      <c r="W24" s="181">
        <f>X22/W22*1000</f>
        <v>265363.69916748279</v>
      </c>
      <c r="X24" s="182"/>
      <c r="Y24" s="183">
        <f>Z22/Y22*1000</f>
        <v>219525.34209289693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90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90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-1.9397183704181415</v>
      </c>
      <c r="F34" s="201"/>
      <c r="G34" s="207">
        <f t="shared" ref="G34" si="7">+G23-G30</f>
        <v>12.58152107865314</v>
      </c>
      <c r="H34" s="208"/>
      <c r="I34" s="187">
        <f t="shared" ref="I34" si="8">+I23-I30</f>
        <v>-100.09745718188505</v>
      </c>
      <c r="J34" s="201"/>
      <c r="K34" s="207">
        <f t="shared" ref="K34" si="9">+K23-K30</f>
        <v>-42.384852865877534</v>
      </c>
      <c r="L34" s="208"/>
      <c r="M34" s="187">
        <f t="shared" ref="M34" si="10">+M23-M30</f>
        <v>8.3430988128020616</v>
      </c>
      <c r="N34" s="201"/>
      <c r="O34" s="207">
        <f t="shared" ref="O34" si="11">+O23-O30</f>
        <v>-24.529719591109441</v>
      </c>
      <c r="P34" s="208"/>
      <c r="Q34" s="187">
        <f t="shared" ref="Q34" si="12">+Q23-Q30</f>
        <v>-10.266865052666056</v>
      </c>
      <c r="R34" s="201"/>
      <c r="S34" s="207">
        <f t="shared" ref="S34" si="13">+S23-S30</f>
        <v>52.516505572458783</v>
      </c>
      <c r="T34" s="208"/>
      <c r="U34" s="187">
        <f t="shared" ref="U34" si="14">+U23-U30</f>
        <v>25.326027429265665</v>
      </c>
      <c r="V34" s="201"/>
      <c r="W34" s="207">
        <f t="shared" ref="W34" si="15">+W23-W30</f>
        <v>-1.6999592503854473</v>
      </c>
      <c r="X34" s="208"/>
      <c r="Y34" s="187">
        <f t="shared" ref="Y34" si="16">+Y23-Y30</f>
        <v>1.8683258454076821</v>
      </c>
      <c r="Z34" s="201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95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95"/>
      <c r="C42" s="22"/>
      <c r="D42" s="89" t="s">
        <v>44</v>
      </c>
      <c r="E42" s="205">
        <f>+'(令和4年11月)'!E23</f>
        <v>87.122933001147999</v>
      </c>
      <c r="F42" s="206">
        <f>+'(令和4年11月)'!F23</f>
        <v>0</v>
      </c>
      <c r="G42" s="205">
        <f>+'(令和4年11月)'!G23</f>
        <v>90.067129131651328</v>
      </c>
      <c r="H42" s="206">
        <f>+'(令和4年11月)'!H23</f>
        <v>0</v>
      </c>
      <c r="I42" s="205">
        <f>+'(令和4年11月)'!I23</f>
        <v>49.055466237942127</v>
      </c>
      <c r="J42" s="206">
        <f>+'(令和4年11月)'!J23</f>
        <v>0</v>
      </c>
      <c r="K42" s="205">
        <f>+'(令和4年11月)'!K23</f>
        <v>32.900544022787685</v>
      </c>
      <c r="L42" s="206">
        <f>+'(令和4年11月)'!L23</f>
        <v>0</v>
      </c>
      <c r="M42" s="205">
        <f>+'(令和4年11月)'!M23</f>
        <v>51.645491604814353</v>
      </c>
      <c r="N42" s="206">
        <f>+'(令和4年11月)'!N23</f>
        <v>0</v>
      </c>
      <c r="O42" s="205">
        <f>+'(令和4年11月)'!O23</f>
        <v>85.092449922958409</v>
      </c>
      <c r="P42" s="206">
        <f>+'(令和4年11月)'!P23</f>
        <v>0</v>
      </c>
      <c r="Q42" s="205">
        <f>+'(令和4年11月)'!Q23</f>
        <v>46.040457947285262</v>
      </c>
      <c r="R42" s="206">
        <f>+'(令和4年11月)'!R23</f>
        <v>0</v>
      </c>
      <c r="S42" s="205">
        <f>+'(令和4年11月)'!S23</f>
        <v>175.59725537988948</v>
      </c>
      <c r="T42" s="206">
        <f>+'(令和4年11月)'!T23</f>
        <v>0</v>
      </c>
      <c r="U42" s="205">
        <f>+'(令和4年11月)'!U23</f>
        <v>107.65726177127213</v>
      </c>
      <c r="V42" s="206">
        <f>+'(令和4年11月)'!V23</f>
        <v>0</v>
      </c>
      <c r="W42" s="205">
        <f>+'(令和4年11月)'!W23</f>
        <v>90.732372061308581</v>
      </c>
      <c r="X42" s="206">
        <f>+'(令和4年11月)'!X23</f>
        <v>0</v>
      </c>
      <c r="Y42" s="205">
        <f>+'(令和4年11月)'!Y23</f>
        <v>81.144081613985009</v>
      </c>
      <c r="Z42" s="206">
        <f>+'(令和4年11月)'!Z23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-30.662651371566142</v>
      </c>
      <c r="F46" s="201"/>
      <c r="G46" s="192">
        <f>G23-G42</f>
        <v>2.8143919470018091</v>
      </c>
      <c r="H46" s="201"/>
      <c r="I46" s="192">
        <f>I23-I42</f>
        <v>8.3470765801728248</v>
      </c>
      <c r="J46" s="201"/>
      <c r="K46" s="192">
        <f>K23-K42</f>
        <v>-5.7853968886652147</v>
      </c>
      <c r="L46" s="201"/>
      <c r="M46" s="192">
        <f>M23-M42</f>
        <v>3.0976072079877071</v>
      </c>
      <c r="N46" s="201"/>
      <c r="O46" s="192">
        <f t="shared" si="18"/>
        <v>1.177830485932148</v>
      </c>
      <c r="P46" s="201"/>
      <c r="Q46" s="192">
        <f t="shared" si="18"/>
        <v>-4.0073229999513202</v>
      </c>
      <c r="R46" s="201"/>
      <c r="S46" s="192">
        <f t="shared" si="18"/>
        <v>27.319250192569314</v>
      </c>
      <c r="T46" s="201"/>
      <c r="U46" s="192">
        <f t="shared" si="18"/>
        <v>-21.631234342006465</v>
      </c>
      <c r="V46" s="201"/>
      <c r="W46" s="192">
        <f t="shared" si="18"/>
        <v>-8.6323313116940312</v>
      </c>
      <c r="X46" s="201"/>
      <c r="Y46" s="192">
        <f t="shared" si="18"/>
        <v>2.2242442314226736</v>
      </c>
      <c r="Z46" s="201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69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87.122933001147999</v>
      </c>
      <c r="F23" s="178"/>
      <c r="G23" s="177">
        <f>(G20+G21)/(G22+G41)*100</f>
        <v>90.067129131651328</v>
      </c>
      <c r="H23" s="178"/>
      <c r="I23" s="177">
        <f>(I20+I21)/(I22+I41)*100</f>
        <v>49.055466237942127</v>
      </c>
      <c r="J23" s="178"/>
      <c r="K23" s="177">
        <f>(K20+K21)/(K22+K41)*100</f>
        <v>32.900544022787685</v>
      </c>
      <c r="L23" s="178"/>
      <c r="M23" s="177">
        <f>(M20+M21)/(M22+M41)*100</f>
        <v>51.645491604814353</v>
      </c>
      <c r="N23" s="178"/>
      <c r="O23" s="177">
        <f>(O20+O21)/(O22+O41)*100</f>
        <v>85.092449922958409</v>
      </c>
      <c r="P23" s="178"/>
      <c r="Q23" s="177">
        <f>(Q20+Q21)/(Q22+Q41)*100</f>
        <v>46.040457947285262</v>
      </c>
      <c r="R23" s="178"/>
      <c r="S23" s="177">
        <f>(S20+S21)/(S22+S41)*100</f>
        <v>175.59725537988948</v>
      </c>
      <c r="T23" s="178"/>
      <c r="U23" s="177">
        <f>(U20+U21)/(U22+U41)*100</f>
        <v>107.65726177127213</v>
      </c>
      <c r="V23" s="178"/>
      <c r="W23" s="177">
        <f>(W20+W21)/(W22+W41)*100</f>
        <v>90.732372061308581</v>
      </c>
      <c r="X23" s="178"/>
      <c r="Y23" s="177">
        <f>(Y20+Y21)/(Y22+Y41)*100</f>
        <v>81.144081613985009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231212.40041190179</v>
      </c>
      <c r="F24" s="180"/>
      <c r="G24" s="181">
        <f>H22/G22*1000</f>
        <v>430074.98399556754</v>
      </c>
      <c r="H24" s="182"/>
      <c r="I24" s="183">
        <f>J22/I22*1000</f>
        <v>1061013.5085198111</v>
      </c>
      <c r="J24" s="184"/>
      <c r="K24" s="181">
        <f>L22/K22*1000</f>
        <v>180029.79631046779</v>
      </c>
      <c r="L24" s="182"/>
      <c r="M24" s="183">
        <f>N22/M22*1000</f>
        <v>210435.56487771086</v>
      </c>
      <c r="N24" s="184"/>
      <c r="O24" s="181">
        <f>P22/O22*1000</f>
        <v>274224.77773482795</v>
      </c>
      <c r="P24" s="182"/>
      <c r="Q24" s="183">
        <f>R22/Q22*1000</f>
        <v>177740.85342763909</v>
      </c>
      <c r="R24" s="184"/>
      <c r="S24" s="181">
        <f>T22/S22*1000</f>
        <v>88436.84870069912</v>
      </c>
      <c r="T24" s="182"/>
      <c r="U24" s="183">
        <f>V22/U22*1000</f>
        <v>294733.21077596967</v>
      </c>
      <c r="V24" s="184"/>
      <c r="W24" s="181">
        <f>X22/W22*1000</f>
        <v>262977.53705152968</v>
      </c>
      <c r="X24" s="182"/>
      <c r="Y24" s="183">
        <f>Z22/Y22*1000</f>
        <v>208594.73227077915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90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90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28.722933001148</v>
      </c>
      <c r="F34" s="201"/>
      <c r="G34" s="207">
        <f t="shared" ref="G34" si="7">+G23-G30</f>
        <v>9.7671291316513305</v>
      </c>
      <c r="H34" s="208"/>
      <c r="I34" s="187">
        <f t="shared" ref="I34" si="8">+I23-I30</f>
        <v>-108.44453376205787</v>
      </c>
      <c r="J34" s="201"/>
      <c r="K34" s="207">
        <f t="shared" ref="K34" si="9">+K23-K30</f>
        <v>-36.599455977212315</v>
      </c>
      <c r="L34" s="208"/>
      <c r="M34" s="187">
        <f t="shared" ref="M34" si="10">+M23-M30</f>
        <v>5.2454916048143545</v>
      </c>
      <c r="N34" s="201"/>
      <c r="O34" s="207">
        <f t="shared" ref="O34" si="11">+O23-O30</f>
        <v>-25.707550077041589</v>
      </c>
      <c r="P34" s="208"/>
      <c r="Q34" s="187">
        <f t="shared" ref="Q34" si="12">+Q23-Q30</f>
        <v>-6.2595420527147354</v>
      </c>
      <c r="R34" s="201"/>
      <c r="S34" s="207">
        <f t="shared" ref="S34" si="13">+S23-S30</f>
        <v>25.197255379889469</v>
      </c>
      <c r="T34" s="208"/>
      <c r="U34" s="187">
        <f t="shared" ref="U34" si="14">+U23-U30</f>
        <v>46.95726177127213</v>
      </c>
      <c r="V34" s="201"/>
      <c r="W34" s="207">
        <f t="shared" ref="W34" si="15">+W23-W30</f>
        <v>6.932372061308584</v>
      </c>
      <c r="X34" s="208"/>
      <c r="Y34" s="187">
        <f t="shared" ref="Y34" si="16">+Y23-Y30</f>
        <v>-0.35591838601499148</v>
      </c>
      <c r="Z34" s="201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95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95"/>
      <c r="C42" s="22"/>
      <c r="D42" s="89" t="s">
        <v>44</v>
      </c>
      <c r="E42" s="205">
        <f>+'(令和4年10月)'!E23</f>
        <v>37.848432055749129</v>
      </c>
      <c r="F42" s="206">
        <f>+'(令和4年10月)'!F23</f>
        <v>0</v>
      </c>
      <c r="G42" s="205">
        <f>+'(令和4年10月)'!G23</f>
        <v>88.743767797372229</v>
      </c>
      <c r="H42" s="206">
        <f>+'(令和4年10月)'!H23</f>
        <v>0</v>
      </c>
      <c r="I42" s="205">
        <f>+'(令和4年10月)'!I23</f>
        <v>52.460908804701432</v>
      </c>
      <c r="J42" s="206">
        <f>+'(令和4年10月)'!J23</f>
        <v>0</v>
      </c>
      <c r="K42" s="205">
        <f>+'(令和4年10月)'!K23</f>
        <v>30.308347956881427</v>
      </c>
      <c r="L42" s="206">
        <f>+'(令和4年10月)'!L23</f>
        <v>0</v>
      </c>
      <c r="M42" s="205">
        <f>+'(令和4年10月)'!M23</f>
        <v>66.431958935446062</v>
      </c>
      <c r="N42" s="206">
        <f>+'(令和4年10月)'!N23</f>
        <v>0</v>
      </c>
      <c r="O42" s="205">
        <f>+'(令和4年10月)'!O23</f>
        <v>83.059194326799954</v>
      </c>
      <c r="P42" s="206">
        <f>+'(令和4年10月)'!P23</f>
        <v>0</v>
      </c>
      <c r="Q42" s="205">
        <f>+'(令和4年10月)'!Q23</f>
        <v>44.004718470152355</v>
      </c>
      <c r="R42" s="206">
        <f>+'(令和4年10月)'!R23</f>
        <v>0</v>
      </c>
      <c r="S42" s="205">
        <f>+'(令和4年10月)'!S23</f>
        <v>164.92576603137834</v>
      </c>
      <c r="T42" s="206">
        <f>+'(令和4年10月)'!T23</f>
        <v>0</v>
      </c>
      <c r="U42" s="205">
        <f>+'(令和4年10月)'!U23</f>
        <v>82.860530104157846</v>
      </c>
      <c r="V42" s="206">
        <f>+'(令和4年10月)'!V23</f>
        <v>0</v>
      </c>
      <c r="W42" s="205">
        <f>+'(令和4年10月)'!W23</f>
        <v>75.266228007128433</v>
      </c>
      <c r="X42" s="206">
        <f>+'(令和4年10月)'!X23</f>
        <v>0</v>
      </c>
      <c r="Y42" s="205">
        <f>+'(令和4年10月)'!Y23</f>
        <v>76.351804426449334</v>
      </c>
      <c r="Z42" s="206">
        <f>+'(令和4年10月)'!Z23</f>
        <v>0</v>
      </c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49.27450094539887</v>
      </c>
      <c r="F46" s="201"/>
      <c r="G46" s="192">
        <f>G23-G42</f>
        <v>1.3233613342790989</v>
      </c>
      <c r="H46" s="201"/>
      <c r="I46" s="192">
        <f>I23-I42</f>
        <v>-3.4054425667593051</v>
      </c>
      <c r="J46" s="201"/>
      <c r="K46" s="192">
        <f>K23-K42</f>
        <v>2.5921960659062577</v>
      </c>
      <c r="L46" s="201"/>
      <c r="M46" s="192">
        <f>M23-M42</f>
        <v>-14.786467330631709</v>
      </c>
      <c r="N46" s="201"/>
      <c r="O46" s="192">
        <f t="shared" si="18"/>
        <v>2.0332555961584546</v>
      </c>
      <c r="P46" s="201"/>
      <c r="Q46" s="192">
        <f t="shared" si="18"/>
        <v>2.0357394771329069</v>
      </c>
      <c r="R46" s="201"/>
      <c r="S46" s="192">
        <f t="shared" si="18"/>
        <v>10.67148934851113</v>
      </c>
      <c r="T46" s="201"/>
      <c r="U46" s="192">
        <f t="shared" si="18"/>
        <v>24.796731667114287</v>
      </c>
      <c r="V46" s="201"/>
      <c r="W46" s="192">
        <f t="shared" si="18"/>
        <v>15.466144054180148</v>
      </c>
      <c r="X46" s="201"/>
      <c r="Y46" s="192">
        <f t="shared" si="18"/>
        <v>4.7922771875356744</v>
      </c>
      <c r="Z46" s="201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68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37.848432055749129</v>
      </c>
      <c r="F23" s="178"/>
      <c r="G23" s="177">
        <f>(G20+G21)/(G22+G41)*100</f>
        <v>88.743767797372229</v>
      </c>
      <c r="H23" s="178"/>
      <c r="I23" s="177">
        <f>(I20+I21)/(I22+I41)*100</f>
        <v>52.460908804701432</v>
      </c>
      <c r="J23" s="178"/>
      <c r="K23" s="177">
        <f>(K20+K21)/(K22+K41)*100</f>
        <v>30.308347956881427</v>
      </c>
      <c r="L23" s="178"/>
      <c r="M23" s="177">
        <f>(M20+M21)/(M22+M41)*100</f>
        <v>66.431958935446062</v>
      </c>
      <c r="N23" s="178"/>
      <c r="O23" s="177">
        <f>(O20+O21)/(O22+O41)*100</f>
        <v>83.059194326799954</v>
      </c>
      <c r="P23" s="178"/>
      <c r="Q23" s="177">
        <f>(Q20+Q21)/(Q22+Q41)*100</f>
        <v>44.004718470152355</v>
      </c>
      <c r="R23" s="178"/>
      <c r="S23" s="177">
        <f>(S20+S21)/(S22+S41)*100</f>
        <v>164.92576603137834</v>
      </c>
      <c r="T23" s="178"/>
      <c r="U23" s="177">
        <f>(U20+U21)/(U22+U41)*100</f>
        <v>82.860530104157846</v>
      </c>
      <c r="V23" s="178"/>
      <c r="W23" s="177">
        <f>(W20+W21)/(W22+W41)*100</f>
        <v>75.266228007128433</v>
      </c>
      <c r="X23" s="178"/>
      <c r="Y23" s="177">
        <f>(Y20+Y21)/(Y22+Y41)*100</f>
        <v>76.351804426449334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181663.40595820363</v>
      </c>
      <c r="F24" s="180"/>
      <c r="G24" s="181">
        <f>H22/G22*1000</f>
        <v>423372.786917675</v>
      </c>
      <c r="H24" s="182"/>
      <c r="I24" s="183">
        <f>J22/I22*1000</f>
        <v>1102456.6030308995</v>
      </c>
      <c r="J24" s="184"/>
      <c r="K24" s="181">
        <f>L22/K22*1000</f>
        <v>130367.48104465038</v>
      </c>
      <c r="L24" s="182"/>
      <c r="M24" s="183">
        <f>N22/M22*1000</f>
        <v>196465.72526105065</v>
      </c>
      <c r="N24" s="184"/>
      <c r="O24" s="181">
        <f>P22/O22*1000</f>
        <v>268882.34165067179</v>
      </c>
      <c r="P24" s="182"/>
      <c r="Q24" s="183">
        <f>R22/Q22*1000</f>
        <v>177593.62661688667</v>
      </c>
      <c r="R24" s="184"/>
      <c r="S24" s="181">
        <f>T22/S22*1000</f>
        <v>90430.735418427736</v>
      </c>
      <c r="T24" s="182"/>
      <c r="U24" s="183">
        <f>V22/U22*1000</f>
        <v>356803.38612779899</v>
      </c>
      <c r="V24" s="184"/>
      <c r="W24" s="181">
        <f>X22/W22*1000</f>
        <v>260141.96636292478</v>
      </c>
      <c r="X24" s="182"/>
      <c r="Y24" s="183">
        <f>Z22/Y22*1000</f>
        <v>210540.07260521274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90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90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-20.55156794425087</v>
      </c>
      <c r="F34" s="201"/>
      <c r="G34" s="207">
        <f t="shared" ref="G34" si="7">+G23-G30</f>
        <v>8.4437677973722316</v>
      </c>
      <c r="H34" s="208"/>
      <c r="I34" s="187">
        <f t="shared" ref="I34" si="8">+I23-I30</f>
        <v>-105.03909119529857</v>
      </c>
      <c r="J34" s="201"/>
      <c r="K34" s="207">
        <f t="shared" ref="K34" si="9">+K23-K30</f>
        <v>-39.191652043118573</v>
      </c>
      <c r="L34" s="208"/>
      <c r="M34" s="187">
        <f t="shared" ref="M34" si="10">+M23-M30</f>
        <v>20.031958935446063</v>
      </c>
      <c r="N34" s="201"/>
      <c r="O34" s="207">
        <f t="shared" ref="O34" si="11">+O23-O30</f>
        <v>-27.740805673200043</v>
      </c>
      <c r="P34" s="208"/>
      <c r="Q34" s="187">
        <f t="shared" ref="Q34" si="12">+Q23-Q30</f>
        <v>-8.2952815298476423</v>
      </c>
      <c r="R34" s="201"/>
      <c r="S34" s="207">
        <f t="shared" ref="S34" si="13">+S23-S30</f>
        <v>14.525766031378339</v>
      </c>
      <c r="T34" s="208"/>
      <c r="U34" s="187">
        <f t="shared" ref="U34" si="14">+U23-U30</f>
        <v>22.160530104157843</v>
      </c>
      <c r="V34" s="201"/>
      <c r="W34" s="207">
        <f t="shared" ref="W34" si="15">+W23-W30</f>
        <v>-8.5337719928715643</v>
      </c>
      <c r="X34" s="208"/>
      <c r="Y34" s="187">
        <f t="shared" ref="Y34" si="16">+Y23-Y30</f>
        <v>-5.1481955735506659</v>
      </c>
      <c r="Z34" s="201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95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95"/>
      <c r="C42" s="22"/>
      <c r="D42" s="89" t="s">
        <v>44</v>
      </c>
      <c r="E42" s="205">
        <f>+(E39+E40)/(E41+'(令和4年9月)'!E41)*100</f>
        <v>52.987622705932566</v>
      </c>
      <c r="F42" s="206"/>
      <c r="G42" s="205">
        <f>+(G39+G40)/(G41+'(令和4年9月)'!G41)*100</f>
        <v>84.084791386271874</v>
      </c>
      <c r="H42" s="206"/>
      <c r="I42" s="205">
        <f>+(I39+I40)/(I41+'(令和4年9月)'!I41)*100</f>
        <v>79.462679856115102</v>
      </c>
      <c r="J42" s="206"/>
      <c r="K42" s="205">
        <f>+(K39+K40)/(K41+'(令和4年9月)'!K41)*100</f>
        <v>38.569297082228118</v>
      </c>
      <c r="L42" s="206"/>
      <c r="M42" s="205">
        <f>+(M39+M40)/(M41+'(令和4年9月)'!M41)*100</f>
        <v>42.567467112686337</v>
      </c>
      <c r="N42" s="206"/>
      <c r="O42" s="205">
        <f>+(O39+O40)/(O41+'(令和4年9月)'!O41)*100</f>
        <v>88.559579202913213</v>
      </c>
      <c r="P42" s="206"/>
      <c r="Q42" s="205">
        <f>+(Q39+Q40)/(Q41+'(令和4年9月)'!Q41)*100</f>
        <v>46.23276798395856</v>
      </c>
      <c r="R42" s="206"/>
      <c r="S42" s="205">
        <f>+(S39+S40)/(S41+'(令和4年9月)'!S41)*100</f>
        <v>191.79589156055022</v>
      </c>
      <c r="T42" s="206"/>
      <c r="U42" s="205">
        <f>+(U39+U40)/(U41+'(令和4年9月)'!U41)*100</f>
        <v>70.748891703609885</v>
      </c>
      <c r="V42" s="206"/>
      <c r="W42" s="205">
        <f>+(W39+W40)/(W41+'(令和4年9月)'!W41)*100</f>
        <v>90.514490824451016</v>
      </c>
      <c r="X42" s="206"/>
      <c r="Y42" s="205">
        <f>+(Y39+Y40)/(Y41+'(令和4年9月)'!Y41)*100</f>
        <v>80.091749959534852</v>
      </c>
      <c r="Z42" s="206"/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-15.139190650183437</v>
      </c>
      <c r="F46" s="201"/>
      <c r="G46" s="192">
        <f>G23-G42</f>
        <v>4.6589764111003547</v>
      </c>
      <c r="H46" s="201"/>
      <c r="I46" s="192">
        <f>I23-I42</f>
        <v>-27.00177105141367</v>
      </c>
      <c r="J46" s="201"/>
      <c r="K46" s="192">
        <f>K23-K42</f>
        <v>-8.2609491253466913</v>
      </c>
      <c r="L46" s="201"/>
      <c r="M46" s="192">
        <f>M23-M42</f>
        <v>23.864491822759724</v>
      </c>
      <c r="N46" s="201"/>
      <c r="O46" s="192">
        <f t="shared" si="18"/>
        <v>-5.5003848761132588</v>
      </c>
      <c r="P46" s="201"/>
      <c r="Q46" s="192">
        <f t="shared" si="18"/>
        <v>-2.2280495138062051</v>
      </c>
      <c r="R46" s="201"/>
      <c r="S46" s="192">
        <f t="shared" si="18"/>
        <v>-26.870125529171872</v>
      </c>
      <c r="T46" s="201"/>
      <c r="U46" s="192">
        <f t="shared" si="18"/>
        <v>12.11163840054796</v>
      </c>
      <c r="V46" s="201"/>
      <c r="W46" s="192">
        <f t="shared" si="18"/>
        <v>-15.248262817322583</v>
      </c>
      <c r="X46" s="201"/>
      <c r="Y46" s="192">
        <f t="shared" si="18"/>
        <v>-3.7399455330855176</v>
      </c>
      <c r="Z46" s="201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67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52.987622705932566</v>
      </c>
      <c r="F23" s="178"/>
      <c r="G23" s="177">
        <f>(G20+G21)/(G22+G41)*100</f>
        <v>84.084791386271874</v>
      </c>
      <c r="H23" s="178"/>
      <c r="I23" s="177">
        <f>(I20+I21)/(I22+I41)*100</f>
        <v>79.462679856115102</v>
      </c>
      <c r="J23" s="178"/>
      <c r="K23" s="177">
        <f>(K20+K21)/(K22+K41)*100</f>
        <v>38.569297082228118</v>
      </c>
      <c r="L23" s="178"/>
      <c r="M23" s="177">
        <f>(M20+M21)/(M22+M41)*100</f>
        <v>42.567467112686337</v>
      </c>
      <c r="N23" s="178"/>
      <c r="O23" s="177">
        <f>(O20+O21)/(O22+O41)*100</f>
        <v>88.559579202913213</v>
      </c>
      <c r="P23" s="178"/>
      <c r="Q23" s="177">
        <f>(Q20+Q21)/(Q22+Q41)*100</f>
        <v>46.23276798395856</v>
      </c>
      <c r="R23" s="178"/>
      <c r="S23" s="177">
        <f>(S20+S21)/(S22+S41)*100</f>
        <v>191.79589156055022</v>
      </c>
      <c r="T23" s="178"/>
      <c r="U23" s="177">
        <f>(U20+U21)/(U22+U41)*100</f>
        <v>70.748891703609885</v>
      </c>
      <c r="V23" s="178"/>
      <c r="W23" s="177">
        <f>(W20+W21)/(W22+W41)*100</f>
        <v>90.514490824451016</v>
      </c>
      <c r="X23" s="178"/>
      <c r="Y23" s="177">
        <f>(Y20+Y21)/(Y22+Y41)*100</f>
        <v>80.091749959534852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176002.98762270596</v>
      </c>
      <c r="F24" s="180"/>
      <c r="G24" s="181">
        <f>H22/G22*1000</f>
        <v>427144.68371467025</v>
      </c>
      <c r="H24" s="182"/>
      <c r="I24" s="183">
        <f>J22/I22*1000</f>
        <v>1225846.2230215827</v>
      </c>
      <c r="J24" s="184"/>
      <c r="K24" s="181">
        <f>L22/K22*1000</f>
        <v>167612.40053050398</v>
      </c>
      <c r="L24" s="182"/>
      <c r="M24" s="183">
        <f>N22/M22*1000</f>
        <v>191677.89459245393</v>
      </c>
      <c r="N24" s="184"/>
      <c r="O24" s="181">
        <f>P22/O22*1000</f>
        <v>267479.06129880639</v>
      </c>
      <c r="P24" s="182"/>
      <c r="Q24" s="183">
        <f>R22/Q22*1000</f>
        <v>178886.70732726209</v>
      </c>
      <c r="R24" s="184"/>
      <c r="S24" s="181">
        <f>T22/S22*1000</f>
        <v>80690.845404458712</v>
      </c>
      <c r="T24" s="182"/>
      <c r="U24" s="183">
        <f>V22/U22*1000</f>
        <v>343619.06269791006</v>
      </c>
      <c r="V24" s="184"/>
      <c r="W24" s="181">
        <f>X22/W22*1000</f>
        <v>259568.38903603234</v>
      </c>
      <c r="X24" s="182"/>
      <c r="Y24" s="183">
        <f>Z22/Y22*1000</f>
        <v>212150.97933533939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90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90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-5.4123772940674328</v>
      </c>
      <c r="F34" s="201"/>
      <c r="G34" s="207">
        <f t="shared" ref="G34" si="7">+G23-G30</f>
        <v>3.7847913862718769</v>
      </c>
      <c r="H34" s="208"/>
      <c r="I34" s="187">
        <f t="shared" ref="I34" si="8">+I23-I30</f>
        <v>-78.037320143884898</v>
      </c>
      <c r="J34" s="201"/>
      <c r="K34" s="207">
        <f t="shared" ref="K34" si="9">+K23-K30</f>
        <v>-30.930702917771882</v>
      </c>
      <c r="L34" s="208"/>
      <c r="M34" s="187">
        <f t="shared" ref="M34" si="10">+M23-M30</f>
        <v>-3.8325328873136613</v>
      </c>
      <c r="N34" s="201"/>
      <c r="O34" s="207">
        <f t="shared" ref="O34" si="11">+O23-O30</f>
        <v>-22.240420797086784</v>
      </c>
      <c r="P34" s="208"/>
      <c r="Q34" s="187">
        <f t="shared" ref="Q34" si="12">+Q23-Q30</f>
        <v>-6.0672320160414372</v>
      </c>
      <c r="R34" s="201"/>
      <c r="S34" s="207">
        <f t="shared" ref="S34" si="13">+S23-S30</f>
        <v>41.395891560550211</v>
      </c>
      <c r="T34" s="208"/>
      <c r="U34" s="187">
        <f t="shared" ref="U34" si="14">+U23-U30</f>
        <v>10.048891703609883</v>
      </c>
      <c r="V34" s="201"/>
      <c r="W34" s="207">
        <f t="shared" ref="W34" si="15">+W23-W30</f>
        <v>6.7144908244510191</v>
      </c>
      <c r="X34" s="208"/>
      <c r="Y34" s="187">
        <f t="shared" ref="Y34" si="16">+Y23-Y30</f>
        <v>-1.4082500404651483</v>
      </c>
      <c r="Z34" s="201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95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95"/>
      <c r="C42" s="22"/>
      <c r="D42" s="89" t="s">
        <v>44</v>
      </c>
      <c r="E42" s="205">
        <f>+(E39+E40)/(E41+'(令和4年8月)'!E41)*100</f>
        <v>56.18918307309346</v>
      </c>
      <c r="F42" s="206"/>
      <c r="G42" s="205">
        <f>+(G39+G40)/(G41+'(令和4年8月)'!G41)*100</f>
        <v>83.32777592530843</v>
      </c>
      <c r="H42" s="206"/>
      <c r="I42" s="205">
        <f>+(I39+I40)/(I41+'(令和4年8月)'!I41)*100</f>
        <v>105.76002393776183</v>
      </c>
      <c r="J42" s="206"/>
      <c r="K42" s="205">
        <f>+(K39+K40)/(K41+'(令和4年8月)'!K41)*100</f>
        <v>40.634005763688762</v>
      </c>
      <c r="L42" s="206"/>
      <c r="M42" s="205">
        <f>+(M39+M40)/(M41+'(令和4年8月)'!M41)*100</f>
        <v>43.78798509692664</v>
      </c>
      <c r="N42" s="206"/>
      <c r="O42" s="205">
        <f>+(O39+O40)/(O41+'(令和4年8月)'!O41)*100</f>
        <v>88.487972508591056</v>
      </c>
      <c r="P42" s="206"/>
      <c r="Q42" s="205">
        <f>+(Q39+Q40)/(Q41+'(令和4年8月)'!Q41)*100</f>
        <v>45.689185395577717</v>
      </c>
      <c r="R42" s="206"/>
      <c r="S42" s="205">
        <f>+(S39+S40)/(S41+'(令和4年8月)'!S41)*100</f>
        <v>181.45744515594524</v>
      </c>
      <c r="T42" s="206"/>
      <c r="U42" s="205">
        <f>+(U39+U40)/(U41+'(令和4年8月)'!U41)*100</f>
        <v>79.595653722835763</v>
      </c>
      <c r="V42" s="206"/>
      <c r="W42" s="205">
        <f>+(W39+W40)/(W41+'(令和4年8月)'!W41)*100</f>
        <v>91.376629226814387</v>
      </c>
      <c r="X42" s="206"/>
      <c r="Y42" s="205">
        <f>+(Y39+Y40)/(Y41+'(令和4年8月)'!Y41)*100</f>
        <v>77.258756795667793</v>
      </c>
      <c r="Z42" s="206"/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-3.2015603671608943</v>
      </c>
      <c r="F46" s="201"/>
      <c r="G46" s="192">
        <f>G23-G42</f>
        <v>0.7570154609634443</v>
      </c>
      <c r="H46" s="201"/>
      <c r="I46" s="192">
        <f>I23-I42</f>
        <v>-26.297344081646727</v>
      </c>
      <c r="J46" s="201"/>
      <c r="K46" s="192">
        <f>K23-K42</f>
        <v>-2.0647086814606439</v>
      </c>
      <c r="L46" s="201"/>
      <c r="M46" s="192">
        <f>M23-M42</f>
        <v>-1.2205179842403027</v>
      </c>
      <c r="N46" s="201"/>
      <c r="O46" s="192">
        <f t="shared" si="18"/>
        <v>7.1606694322156272E-2</v>
      </c>
      <c r="P46" s="201"/>
      <c r="Q46" s="192">
        <f t="shared" si="18"/>
        <v>0.54358258838084339</v>
      </c>
      <c r="R46" s="201"/>
      <c r="S46" s="192">
        <f t="shared" si="18"/>
        <v>10.33844640460498</v>
      </c>
      <c r="T46" s="201"/>
      <c r="U46" s="192">
        <f t="shared" si="18"/>
        <v>-8.8467620192258778</v>
      </c>
      <c r="V46" s="201"/>
      <c r="W46" s="192">
        <f t="shared" si="18"/>
        <v>-0.86213840236337091</v>
      </c>
      <c r="X46" s="201"/>
      <c r="Y46" s="192">
        <f t="shared" si="18"/>
        <v>2.8329931638670587</v>
      </c>
      <c r="Z46" s="201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66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47.033697199810156</v>
      </c>
      <c r="F23" s="178"/>
      <c r="G23" s="177">
        <f>(G20+G21)/(G22+G41)*100</f>
        <v>81.782945736434115</v>
      </c>
      <c r="H23" s="178"/>
      <c r="I23" s="177">
        <f>(I20+I21)/(I22+I41)*100</f>
        <v>72.933656601278372</v>
      </c>
      <c r="J23" s="178"/>
      <c r="K23" s="177">
        <f>(K20+K21)/(K22+K41)*100</f>
        <v>33.239683933274804</v>
      </c>
      <c r="L23" s="178"/>
      <c r="M23" s="177">
        <f>(M20+M21)/(M22+M41)*100</f>
        <v>42.296533733939143</v>
      </c>
      <c r="N23" s="178"/>
      <c r="O23" s="177">
        <f>(O20+O21)/(O22+O41)*100</f>
        <v>94.696441032798333</v>
      </c>
      <c r="P23" s="178"/>
      <c r="Q23" s="177">
        <f>(Q20+Q21)/(Q22+Q41)*100</f>
        <v>41.361188816842649</v>
      </c>
      <c r="R23" s="178"/>
      <c r="S23" s="177">
        <f>(S20+S21)/(S22+S41)*100</f>
        <v>177.50258341944732</v>
      </c>
      <c r="T23" s="178"/>
      <c r="U23" s="177">
        <f>(U20+U21)/(U22+U41)*100</f>
        <v>67.363541765206705</v>
      </c>
      <c r="V23" s="178"/>
      <c r="W23" s="177">
        <f>(W20+W21)/(W22+W41)*100</f>
        <v>92.782549589074961</v>
      </c>
      <c r="X23" s="178"/>
      <c r="Y23" s="177">
        <f>(Y20+Y21)/(Y22+Y41)*100</f>
        <v>77.258756795667793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166312.90926099158</v>
      </c>
      <c r="F24" s="180"/>
      <c r="G24" s="181">
        <f>H22/G22*1000</f>
        <v>430392.29311433987</v>
      </c>
      <c r="H24" s="182"/>
      <c r="I24" s="183">
        <f>J22/I22*1000</f>
        <v>1539698.3920034769</v>
      </c>
      <c r="J24" s="184"/>
      <c r="K24" s="181">
        <f>L22/K22*1000</f>
        <v>1719410.4840060291</v>
      </c>
      <c r="L24" s="182"/>
      <c r="M24" s="183">
        <f>N22/M22*1000</f>
        <v>189055.51822239353</v>
      </c>
      <c r="N24" s="184"/>
      <c r="O24" s="181">
        <f>P22/O22*1000</f>
        <v>279631.69291338586</v>
      </c>
      <c r="P24" s="182"/>
      <c r="Q24" s="183">
        <f>R22/Q22*1000</f>
        <v>176721.10162295526</v>
      </c>
      <c r="R24" s="184"/>
      <c r="S24" s="181">
        <f>T22/S22*1000</f>
        <v>78762.725668521787</v>
      </c>
      <c r="T24" s="182"/>
      <c r="U24" s="183">
        <f>V22/U22*1000</f>
        <v>336809.86039936385</v>
      </c>
      <c r="V24" s="184"/>
      <c r="W24" s="181">
        <f>X22/W22*1000</f>
        <v>251913.37145638154</v>
      </c>
      <c r="X24" s="182"/>
      <c r="Y24" s="183">
        <f>Z22/Y22*1000</f>
        <v>262175.36445633997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90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90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202">
        <v>47.8</v>
      </c>
      <c r="F30" s="204"/>
      <c r="G30" s="202">
        <v>64.2</v>
      </c>
      <c r="H30" s="204"/>
      <c r="I30" s="202">
        <v>140.19999999999999</v>
      </c>
      <c r="J30" s="204"/>
      <c r="K30" s="202">
        <v>68.599999999999994</v>
      </c>
      <c r="L30" s="204"/>
      <c r="M30" s="202">
        <v>47</v>
      </c>
      <c r="N30" s="204"/>
      <c r="O30" s="202">
        <v>106.8</v>
      </c>
      <c r="P30" s="204"/>
      <c r="Q30" s="202">
        <v>48.4</v>
      </c>
      <c r="R30" s="204"/>
      <c r="S30" s="202">
        <v>155.19999999999999</v>
      </c>
      <c r="T30" s="204"/>
      <c r="U30" s="202">
        <v>53.2</v>
      </c>
      <c r="V30" s="204"/>
      <c r="W30" s="202">
        <v>82.2</v>
      </c>
      <c r="X30" s="204"/>
      <c r="Y30" s="202">
        <v>79.2</v>
      </c>
      <c r="Z30" s="203"/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-0.76630280018984109</v>
      </c>
      <c r="F34" s="201"/>
      <c r="G34" s="207">
        <f t="shared" ref="G34" si="7">+G23-G30</f>
        <v>17.582945736434112</v>
      </c>
      <c r="H34" s="208"/>
      <c r="I34" s="187">
        <f t="shared" ref="I34" si="8">+I23-I30</f>
        <v>-67.266343398721617</v>
      </c>
      <c r="J34" s="201"/>
      <c r="K34" s="207">
        <f t="shared" ref="K34" si="9">+K23-K30</f>
        <v>-35.36031606672519</v>
      </c>
      <c r="L34" s="208"/>
      <c r="M34" s="187">
        <f t="shared" ref="M34" si="10">+M23-M30</f>
        <v>-4.7034662660608575</v>
      </c>
      <c r="N34" s="201"/>
      <c r="O34" s="207">
        <f t="shared" ref="O34" si="11">+O23-O30</f>
        <v>-12.103558967201664</v>
      </c>
      <c r="P34" s="208"/>
      <c r="Q34" s="187">
        <f t="shared" ref="Q34" si="12">+Q23-Q30</f>
        <v>-7.0388111831573497</v>
      </c>
      <c r="R34" s="201"/>
      <c r="S34" s="207">
        <f t="shared" ref="S34" si="13">+S23-S30</f>
        <v>22.30258341944733</v>
      </c>
      <c r="T34" s="208"/>
      <c r="U34" s="187">
        <f t="shared" ref="U34" si="14">+U23-U30</f>
        <v>14.163541765206702</v>
      </c>
      <c r="V34" s="201"/>
      <c r="W34" s="207">
        <f t="shared" ref="W34" si="15">+W23-W30</f>
        <v>10.582549589074958</v>
      </c>
      <c r="X34" s="208"/>
      <c r="Y34" s="187">
        <f t="shared" ref="Y34" si="16">+Y23-Y30</f>
        <v>-1.9412432043322099</v>
      </c>
      <c r="Z34" s="201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95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95"/>
      <c r="C42" s="22"/>
      <c r="D42" s="89" t="s">
        <v>44</v>
      </c>
      <c r="E42" s="205">
        <f>+(E39+E40)/(E41+'(令和4年7月)'!E41)*100</f>
        <v>45.25</v>
      </c>
      <c r="F42" s="206"/>
      <c r="G42" s="205">
        <f>+(G39+G40)/(G41+'(令和4年7月)'!G41)*100</f>
        <v>73.135292218275751</v>
      </c>
      <c r="H42" s="206"/>
      <c r="I42" s="205">
        <f>+(I39+I40)/(I41+'(令和4年7月)'!I41)*100</f>
        <v>89.22512608895002</v>
      </c>
      <c r="J42" s="206"/>
      <c r="K42" s="205">
        <f>+(K39+K40)/(K41+'(令和4年7月)'!K41)*100</f>
        <v>29.032258064516132</v>
      </c>
      <c r="L42" s="206"/>
      <c r="M42" s="205">
        <f>+(M39+M40)/(M41+'(令和4年7月)'!M41)*100</f>
        <v>57.74874007842147</v>
      </c>
      <c r="N42" s="206"/>
      <c r="O42" s="205">
        <f>+(O39+O40)/(O41+'(令和4年7月)'!O41)*100</f>
        <v>87.141992739007662</v>
      </c>
      <c r="P42" s="206"/>
      <c r="Q42" s="205">
        <f>+(Q39+Q40)/(Q41+'(令和4年7月)'!Q41)*100</f>
        <v>44.917699654541757</v>
      </c>
      <c r="R42" s="206"/>
      <c r="S42" s="205">
        <f>+(S39+S40)/(S41+'(令和4年7月)'!S41)*100</f>
        <v>183.00807705814478</v>
      </c>
      <c r="T42" s="206"/>
      <c r="U42" s="205">
        <f>+(U39+U40)/(U41+'(令和4年7月)'!U41)*100</f>
        <v>61.984160066694457</v>
      </c>
      <c r="V42" s="206"/>
      <c r="W42" s="205">
        <f>+(W39+W40)/(W41+'(令和4年7月)'!W41)*100</f>
        <v>87.24570593251309</v>
      </c>
      <c r="X42" s="206"/>
      <c r="Y42" s="205">
        <f>+(Y39+Y40)/(Y41+'(令和4年7月)'!Y41)*100</f>
        <v>81.599170280891812</v>
      </c>
      <c r="Z42" s="206"/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1.7836971998101561</v>
      </c>
      <c r="F46" s="201"/>
      <c r="G46" s="192">
        <f>G23-G42</f>
        <v>8.6476535181583642</v>
      </c>
      <c r="H46" s="201"/>
      <c r="I46" s="192">
        <f>I23-I42</f>
        <v>-16.291469487671648</v>
      </c>
      <c r="J46" s="201"/>
      <c r="K46" s="192">
        <f>K23-K42</f>
        <v>4.2074258687586727</v>
      </c>
      <c r="L46" s="201"/>
      <c r="M46" s="192">
        <f>M23-M42</f>
        <v>-15.452206344482327</v>
      </c>
      <c r="N46" s="201"/>
      <c r="O46" s="192">
        <f t="shared" si="18"/>
        <v>7.5544482937906707</v>
      </c>
      <c r="P46" s="201"/>
      <c r="Q46" s="192">
        <f t="shared" si="18"/>
        <v>-3.5565108376991077</v>
      </c>
      <c r="R46" s="201"/>
      <c r="S46" s="192">
        <f t="shared" si="18"/>
        <v>-5.5054936386974589</v>
      </c>
      <c r="T46" s="201"/>
      <c r="U46" s="192">
        <f t="shared" si="18"/>
        <v>5.3793816985122476</v>
      </c>
      <c r="V46" s="201"/>
      <c r="W46" s="192">
        <f t="shared" si="18"/>
        <v>5.5368436565618708</v>
      </c>
      <c r="X46" s="201"/>
      <c r="Y46" s="192">
        <f t="shared" si="18"/>
        <v>-4.340413485224019</v>
      </c>
      <c r="Z46" s="201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65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45.25</v>
      </c>
      <c r="F23" s="178"/>
      <c r="G23" s="177">
        <f>(G20+G21)/(G22+G41)*100</f>
        <v>73.135292218275751</v>
      </c>
      <c r="H23" s="178"/>
      <c r="I23" s="177">
        <f>(I20+I21)/(I22+I41)*100</f>
        <v>89.22512608895002</v>
      </c>
      <c r="J23" s="178"/>
      <c r="K23" s="177">
        <f>(K20+K21)/(K22+K41)*100</f>
        <v>29.032258064516132</v>
      </c>
      <c r="L23" s="178"/>
      <c r="M23" s="177">
        <f>(M20+M21)/(M22+M41)*100</f>
        <v>57.74874007842147</v>
      </c>
      <c r="N23" s="178"/>
      <c r="O23" s="177">
        <f>(O20+O21)/(O22+O41)*100</f>
        <v>87.141992739007662</v>
      </c>
      <c r="P23" s="178"/>
      <c r="Q23" s="177">
        <f>(Q20+Q21)/(Q22+Q41)*100</f>
        <v>44.917699654541757</v>
      </c>
      <c r="R23" s="178"/>
      <c r="S23" s="177">
        <f>(S20+S21)/(S22+S41)*100</f>
        <v>183.00807705814478</v>
      </c>
      <c r="T23" s="178"/>
      <c r="U23" s="177">
        <f>(U20+U21)/(U22+U41)*100</f>
        <v>61.984160066694457</v>
      </c>
      <c r="V23" s="178"/>
      <c r="W23" s="177">
        <f>(W20+W21)/(W22+W41)*100</f>
        <v>87.24570593251309</v>
      </c>
      <c r="X23" s="178"/>
      <c r="Y23" s="177">
        <f>(Y20+Y21)/(Y22+Y41)*100</f>
        <v>81.599170280891812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169712.42774566475</v>
      </c>
      <c r="F24" s="180"/>
      <c r="G24" s="181">
        <f>H22/G22*1000</f>
        <v>431842.69662921352</v>
      </c>
      <c r="H24" s="182"/>
      <c r="I24" s="183">
        <f>J22/I22*1000</f>
        <v>1337982.1109123435</v>
      </c>
      <c r="J24" s="184"/>
      <c r="K24" s="181">
        <f>L22/K22*1000</f>
        <v>1906506.9200959587</v>
      </c>
      <c r="L24" s="182"/>
      <c r="M24" s="183">
        <f>N22/M22*1000</f>
        <v>214691.18131511527</v>
      </c>
      <c r="N24" s="184"/>
      <c r="O24" s="181">
        <f>P22/O22*1000</f>
        <v>268670.16764290043</v>
      </c>
      <c r="P24" s="182"/>
      <c r="Q24" s="183">
        <f>R22/Q22*1000</f>
        <v>175075.94378886549</v>
      </c>
      <c r="R24" s="184"/>
      <c r="S24" s="181">
        <f>T22/S22*1000</f>
        <v>77520.733704552898</v>
      </c>
      <c r="T24" s="182"/>
      <c r="U24" s="183">
        <f>V22/U22*1000</f>
        <v>428330.82247557002</v>
      </c>
      <c r="V24" s="184"/>
      <c r="W24" s="181">
        <f>X22/W22*1000</f>
        <v>253102.71220492214</v>
      </c>
      <c r="X24" s="182"/>
      <c r="Y24" s="183">
        <f>Z22/Y22*1000</f>
        <v>264874.29240562685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90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90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202">
        <v>39.9</v>
      </c>
      <c r="F30" s="204"/>
      <c r="G30" s="202">
        <v>63</v>
      </c>
      <c r="H30" s="204"/>
      <c r="I30" s="202">
        <v>107.6</v>
      </c>
      <c r="J30" s="204"/>
      <c r="K30" s="202">
        <v>66.5</v>
      </c>
      <c r="L30" s="204"/>
      <c r="M30" s="202">
        <v>54</v>
      </c>
      <c r="N30" s="204"/>
      <c r="O30" s="202">
        <v>108.8</v>
      </c>
      <c r="P30" s="204"/>
      <c r="Q30" s="202">
        <v>49.6</v>
      </c>
      <c r="R30" s="204"/>
      <c r="S30" s="202">
        <v>179</v>
      </c>
      <c r="T30" s="204"/>
      <c r="U30" s="202">
        <v>55</v>
      </c>
      <c r="V30" s="204"/>
      <c r="W30" s="202">
        <v>82.3</v>
      </c>
      <c r="X30" s="204"/>
      <c r="Y30" s="202">
        <v>86.8</v>
      </c>
      <c r="Z30" s="203"/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5.3500000000000014</v>
      </c>
      <c r="F34" s="201"/>
      <c r="G34" s="207">
        <f t="shared" ref="G34" si="6">+G23-G30</f>
        <v>10.135292218275751</v>
      </c>
      <c r="H34" s="208"/>
      <c r="I34" s="187">
        <f t="shared" ref="I34" si="7">+I23-I30</f>
        <v>-18.374873911049974</v>
      </c>
      <c r="J34" s="201"/>
      <c r="K34" s="207">
        <f t="shared" ref="K34" si="8">+K23-K30</f>
        <v>-37.467741935483872</v>
      </c>
      <c r="L34" s="208"/>
      <c r="M34" s="187">
        <f t="shared" ref="M34" si="9">+M23-M30</f>
        <v>3.7487400784214699</v>
      </c>
      <c r="N34" s="201"/>
      <c r="O34" s="207">
        <f t="shared" ref="O34" si="10">+O23-O30</f>
        <v>-21.658007260992335</v>
      </c>
      <c r="P34" s="208"/>
      <c r="Q34" s="187">
        <f t="shared" ref="Q34" si="11">+Q23-Q30</f>
        <v>-4.6823003454582448</v>
      </c>
      <c r="R34" s="201"/>
      <c r="S34" s="207">
        <f t="shared" ref="S34" si="12">+S23-S30</f>
        <v>4.008077058144778</v>
      </c>
      <c r="T34" s="208"/>
      <c r="U34" s="187">
        <f t="shared" ref="U34" si="13">+U23-U30</f>
        <v>6.9841600666944572</v>
      </c>
      <c r="V34" s="201"/>
      <c r="W34" s="207">
        <f t="shared" ref="W34" si="14">+W23-W30</f>
        <v>4.9457059325130928</v>
      </c>
      <c r="X34" s="208"/>
      <c r="Y34" s="187">
        <f t="shared" ref="Y34" si="15">+Y23-Y30</f>
        <v>-5.2008297191081851</v>
      </c>
      <c r="Z34" s="201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95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95"/>
      <c r="C42" s="22"/>
      <c r="D42" s="89" t="s">
        <v>44</v>
      </c>
      <c r="E42" s="205">
        <f>+(E39+E40)/(E41+'(令和4年6月) '!E41)*100</f>
        <v>51.851077180506167</v>
      </c>
      <c r="F42" s="206"/>
      <c r="G42" s="205">
        <f>+(G39+G40)/(G41+'(令和4年6月) '!G41)*100</f>
        <v>88.098236775818634</v>
      </c>
      <c r="H42" s="206"/>
      <c r="I42" s="205">
        <f>+(I39+I40)/(I41+'(令和4年6月) '!I41)*100</f>
        <v>94.13566739606128</v>
      </c>
      <c r="J42" s="206"/>
      <c r="K42" s="205">
        <f>+(K39+K40)/(K41+'(令和4年6月) '!K41)*100</f>
        <v>57.611419853982781</v>
      </c>
      <c r="L42" s="206"/>
      <c r="M42" s="205">
        <f>+(M39+M40)/(M41+'(令和4年6月) '!M41)*100</f>
        <v>53.432125400894925</v>
      </c>
      <c r="N42" s="206"/>
      <c r="O42" s="205">
        <f>+(O39+O40)/(O41+'(令和4年6月) '!O41)*100</f>
        <v>78.986904882753024</v>
      </c>
      <c r="P42" s="206"/>
      <c r="Q42" s="205">
        <f>+(Q39+Q40)/(Q41+'(令和4年6月) '!Q41)*100</f>
        <v>47.41866814001105</v>
      </c>
      <c r="R42" s="206"/>
      <c r="S42" s="205">
        <f>+(S39+S40)/(S41+'(令和4年6月) '!S41)*100</f>
        <v>171.16727123400176</v>
      </c>
      <c r="T42" s="206"/>
      <c r="U42" s="205">
        <f>+(U39+U40)/(U41+'(令和4年6月) '!U41)*100</f>
        <v>69.492452417414128</v>
      </c>
      <c r="V42" s="206"/>
      <c r="W42" s="205">
        <f>+(W39+W40)/(W41+'(令和4年6月) '!W41)*100</f>
        <v>93.298028832009422</v>
      </c>
      <c r="X42" s="206"/>
      <c r="Y42" s="205">
        <f>+(Y39+Y40)/(Y41+'(令和4年6月) '!Y41)*100</f>
        <v>81.070359497200812</v>
      </c>
      <c r="Z42" s="206"/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-6.6010771805061665</v>
      </c>
      <c r="F46" s="201"/>
      <c r="G46" s="192">
        <f>G23-G42</f>
        <v>-14.962944557542883</v>
      </c>
      <c r="H46" s="201"/>
      <c r="I46" s="192">
        <f>I23-I42</f>
        <v>-4.9105413071112594</v>
      </c>
      <c r="J46" s="201"/>
      <c r="K46" s="192">
        <f>K23-K42</f>
        <v>-28.579161789466649</v>
      </c>
      <c r="L46" s="201"/>
      <c r="M46" s="192">
        <f>M23-M42</f>
        <v>4.3166146775265446</v>
      </c>
      <c r="N46" s="201"/>
      <c r="O46" s="192">
        <f t="shared" si="17"/>
        <v>8.1550878562546387</v>
      </c>
      <c r="P46" s="201"/>
      <c r="Q46" s="192">
        <f t="shared" si="17"/>
        <v>-2.5009684854692935</v>
      </c>
      <c r="R46" s="201"/>
      <c r="S46" s="192">
        <f t="shared" si="17"/>
        <v>11.840805824143018</v>
      </c>
      <c r="T46" s="201"/>
      <c r="U46" s="192">
        <f t="shared" si="17"/>
        <v>-7.508292350719671</v>
      </c>
      <c r="V46" s="201"/>
      <c r="W46" s="192">
        <f t="shared" si="17"/>
        <v>-6.0523228994963318</v>
      </c>
      <c r="X46" s="201"/>
      <c r="Y46" s="192">
        <f t="shared" si="17"/>
        <v>0.5288107836910001</v>
      </c>
      <c r="Z46" s="201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63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51.851077180506167</v>
      </c>
      <c r="F23" s="178"/>
      <c r="G23" s="177">
        <f>(G20+G21)/(G22+G41)*100</f>
        <v>88.098236775818634</v>
      </c>
      <c r="H23" s="178"/>
      <c r="I23" s="177">
        <f>(I20+I21)/(I22+I41)*100</f>
        <v>94.13566739606128</v>
      </c>
      <c r="J23" s="178"/>
      <c r="K23" s="177">
        <f>(K20+K21)/(K22+K41)*100</f>
        <v>57.611419853982781</v>
      </c>
      <c r="L23" s="178"/>
      <c r="M23" s="177">
        <f>(M20+M21)/(M22+M41)*100</f>
        <v>53.432125400894925</v>
      </c>
      <c r="N23" s="178"/>
      <c r="O23" s="177">
        <f>(O20+O21)/(O22+O41)*100</f>
        <v>78.986904882753024</v>
      </c>
      <c r="P23" s="178"/>
      <c r="Q23" s="177">
        <f>(Q20+Q21)/(Q22+Q41)*100</f>
        <v>47.41866814001105</v>
      </c>
      <c r="R23" s="178"/>
      <c r="S23" s="177">
        <f>(S20+S21)/(S22+S41)*100</f>
        <v>171.16727123400176</v>
      </c>
      <c r="T23" s="178"/>
      <c r="U23" s="177">
        <f>(U20+U21)/(U22+U41)*100</f>
        <v>69.492452417414128</v>
      </c>
      <c r="V23" s="178"/>
      <c r="W23" s="177">
        <f>(W20+W21)/(W22+W41)*100</f>
        <v>93.298028832009422</v>
      </c>
      <c r="X23" s="178"/>
      <c r="Y23" s="177">
        <f>(Y20+Y21)/(Y22+Y41)*100</f>
        <v>81.070359497200812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162486.23063683306</v>
      </c>
      <c r="F24" s="180"/>
      <c r="G24" s="181">
        <f>H22/G22*1000</f>
        <v>428030.93434343435</v>
      </c>
      <c r="H24" s="182"/>
      <c r="I24" s="183">
        <f>J22/I22*1000</f>
        <v>1305547.5070555033</v>
      </c>
      <c r="J24" s="184"/>
      <c r="K24" s="181">
        <f>L22/K22*1000</f>
        <v>1889320.6404999024</v>
      </c>
      <c r="L24" s="182"/>
      <c r="M24" s="183">
        <f>N22/M22*1000</f>
        <v>208932.47576532207</v>
      </c>
      <c r="N24" s="184"/>
      <c r="O24" s="181">
        <f>P22/O22*1000</f>
        <v>274605.8408862034</v>
      </c>
      <c r="P24" s="182"/>
      <c r="Q24" s="183">
        <f>R22/Q22*1000</f>
        <v>174241.33687414989</v>
      </c>
      <c r="R24" s="184"/>
      <c r="S24" s="181">
        <f>T22/S22*1000</f>
        <v>89388.773104649968</v>
      </c>
      <c r="T24" s="182"/>
      <c r="U24" s="183">
        <f>V22/U22*1000</f>
        <v>349609.52177625959</v>
      </c>
      <c r="V24" s="184"/>
      <c r="W24" s="181">
        <f>X22/W22*1000</f>
        <v>242186.4206292879</v>
      </c>
      <c r="X24" s="182"/>
      <c r="Y24" s="183">
        <f>Z22/Y22*1000</f>
        <v>258594.19550117367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90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90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202">
        <v>53.9</v>
      </c>
      <c r="F30" s="204"/>
      <c r="G30" s="202">
        <v>75.599999999999994</v>
      </c>
      <c r="H30" s="204"/>
      <c r="I30" s="202">
        <v>124.2</v>
      </c>
      <c r="J30" s="204"/>
      <c r="K30" s="202">
        <v>84.3</v>
      </c>
      <c r="L30" s="204"/>
      <c r="M30" s="202">
        <v>49.3</v>
      </c>
      <c r="N30" s="204"/>
      <c r="O30" s="202">
        <v>109</v>
      </c>
      <c r="P30" s="204"/>
      <c r="Q30" s="202">
        <v>49.5</v>
      </c>
      <c r="R30" s="204"/>
      <c r="S30" s="202">
        <v>154.80000000000001</v>
      </c>
      <c r="T30" s="204"/>
      <c r="U30" s="202">
        <v>68</v>
      </c>
      <c r="V30" s="204"/>
      <c r="W30" s="202">
        <v>89</v>
      </c>
      <c r="X30" s="204"/>
      <c r="Y30" s="202">
        <v>82.3</v>
      </c>
      <c r="Z30" s="203"/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-2.048922819493832</v>
      </c>
      <c r="F34" s="201"/>
      <c r="G34" s="207">
        <f t="shared" ref="G34" si="6">+G23-G30</f>
        <v>12.49823677581864</v>
      </c>
      <c r="H34" s="208"/>
      <c r="I34" s="187">
        <f t="shared" ref="I34" si="7">+I23-I30</f>
        <v>-30.064332603938723</v>
      </c>
      <c r="J34" s="201"/>
      <c r="K34" s="207">
        <f t="shared" ref="K34" si="8">+K23-K30</f>
        <v>-26.688580146017216</v>
      </c>
      <c r="L34" s="208"/>
      <c r="M34" s="187">
        <f t="shared" ref="M34" si="9">+M23-M30</f>
        <v>4.1321254008949282</v>
      </c>
      <c r="N34" s="201"/>
      <c r="O34" s="207">
        <f t="shared" ref="O34" si="10">+O23-O30</f>
        <v>-30.013095117246976</v>
      </c>
      <c r="P34" s="208"/>
      <c r="Q34" s="187">
        <f t="shared" ref="Q34" si="11">+Q23-Q30</f>
        <v>-2.0813318599889499</v>
      </c>
      <c r="R34" s="201"/>
      <c r="S34" s="207">
        <f t="shared" ref="S34" si="12">+S23-S30</f>
        <v>16.367271234001748</v>
      </c>
      <c r="T34" s="208"/>
      <c r="U34" s="187">
        <f t="shared" ref="U34" si="13">+U23-U30</f>
        <v>1.4924524174141283</v>
      </c>
      <c r="V34" s="201"/>
      <c r="W34" s="207">
        <f t="shared" ref="W34" si="14">+W23-W30</f>
        <v>4.2980288320094218</v>
      </c>
      <c r="X34" s="208"/>
      <c r="Y34" s="187">
        <f t="shared" ref="Y34" si="15">+Y23-Y30</f>
        <v>-1.2296405027991852</v>
      </c>
      <c r="Z34" s="201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95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95"/>
      <c r="C42" s="22"/>
      <c r="D42" s="89" t="s">
        <v>44</v>
      </c>
      <c r="E42" s="205">
        <f>+(E39+E40)/(E41+'(令和4年5月) '!E41)*100</f>
        <v>34.577034416210999</v>
      </c>
      <c r="F42" s="206"/>
      <c r="G42" s="205">
        <f>+(G39+G40)/(G41+'(令和4年5月) '!G41)*100</f>
        <v>79.388770433546554</v>
      </c>
      <c r="H42" s="206"/>
      <c r="I42" s="205">
        <f>+(I39+I40)/(I41+'(令和4年5月) '!I41)*100</f>
        <v>106.86027898467871</v>
      </c>
      <c r="J42" s="206"/>
      <c r="K42" s="205">
        <f>+(K39+K40)/(K41+'(令和4年5月) '!K41)*100</f>
        <v>54.302393461762989</v>
      </c>
      <c r="L42" s="206"/>
      <c r="M42" s="205">
        <f>+(M39+M40)/(M41+'(令和4年5月) '!M41)*100</f>
        <v>57.640063834450231</v>
      </c>
      <c r="N42" s="206"/>
      <c r="O42" s="205">
        <f>+(O39+O40)/(O41+'(令和4年5月) '!O41)*100</f>
        <v>75.610526315789471</v>
      </c>
      <c r="P42" s="206"/>
      <c r="Q42" s="205">
        <f>+(Q39+Q40)/(Q41+'(令和4年5月) '!Q41)*100</f>
        <v>47.682843584745832</v>
      </c>
      <c r="R42" s="206"/>
      <c r="S42" s="205">
        <f>+(S39+S40)/(S41+'(令和4年5月) '!S41)*100</f>
        <v>143.9522283912307</v>
      </c>
      <c r="T42" s="206"/>
      <c r="U42" s="205">
        <f>+(U39+U40)/(U41+'(令和4年5月) '!U41)*100</f>
        <v>61.53846153846154</v>
      </c>
      <c r="V42" s="206"/>
      <c r="W42" s="205">
        <f>+(W39+W40)/(W41+'(令和4年5月) '!W41)*100</f>
        <v>82.629976720587365</v>
      </c>
      <c r="X42" s="206"/>
      <c r="Y42" s="205">
        <f>+(Y39+Y40)/(Y41+'(令和4年5月) '!Y41)*100</f>
        <v>74.850034108563747</v>
      </c>
      <c r="Z42" s="206"/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17.274042764295167</v>
      </c>
      <c r="F46" s="201"/>
      <c r="G46" s="192">
        <f>G23-G42</f>
        <v>8.7094663422720799</v>
      </c>
      <c r="H46" s="201"/>
      <c r="I46" s="192">
        <f>I23-I42</f>
        <v>-12.724611588617435</v>
      </c>
      <c r="J46" s="201"/>
      <c r="K46" s="192">
        <f>K23-K42</f>
        <v>3.309026392219792</v>
      </c>
      <c r="L46" s="201"/>
      <c r="M46" s="192">
        <f>M23-M42</f>
        <v>-4.2079384335553058</v>
      </c>
      <c r="N46" s="201"/>
      <c r="O46" s="192">
        <f t="shared" si="17"/>
        <v>3.3763785669635524</v>
      </c>
      <c r="P46" s="201"/>
      <c r="Q46" s="192">
        <f t="shared" si="17"/>
        <v>-0.26417544473478216</v>
      </c>
      <c r="R46" s="201"/>
      <c r="S46" s="192">
        <f t="shared" si="17"/>
        <v>27.215042842771055</v>
      </c>
      <c r="T46" s="201"/>
      <c r="U46" s="192">
        <f t="shared" si="17"/>
        <v>7.9539908789525882</v>
      </c>
      <c r="V46" s="201"/>
      <c r="W46" s="192">
        <f t="shared" si="17"/>
        <v>10.668052111422057</v>
      </c>
      <c r="X46" s="201"/>
      <c r="Y46" s="192">
        <f t="shared" si="17"/>
        <v>6.2203253886370646</v>
      </c>
      <c r="Z46" s="201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8" t="s">
        <v>64</v>
      </c>
      <c r="B1" s="159"/>
      <c r="C1" s="159"/>
      <c r="D1" s="159"/>
      <c r="E1" s="160" t="s">
        <v>0</v>
      </c>
      <c r="F1" s="161"/>
      <c r="G1" s="161"/>
      <c r="H1" s="161"/>
      <c r="J1" s="162" t="s">
        <v>1</v>
      </c>
      <c r="K1" s="159"/>
      <c r="L1" s="1" t="s">
        <v>2</v>
      </c>
      <c r="M1" s="1" t="s">
        <v>3</v>
      </c>
      <c r="N1" s="1" t="s">
        <v>4</v>
      </c>
      <c r="O1" s="162" t="s">
        <v>5</v>
      </c>
      <c r="P1" s="159"/>
      <c r="Q1" s="15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3" t="s">
        <v>7</v>
      </c>
      <c r="F2" s="164"/>
      <c r="G2" s="165" t="s">
        <v>8</v>
      </c>
      <c r="H2" s="165"/>
      <c r="I2" s="166" t="s">
        <v>9</v>
      </c>
      <c r="J2" s="167"/>
      <c r="K2" s="165" t="s">
        <v>10</v>
      </c>
      <c r="L2" s="165"/>
      <c r="M2" s="166" t="s">
        <v>11</v>
      </c>
      <c r="N2" s="167"/>
      <c r="O2" s="165" t="s">
        <v>12</v>
      </c>
      <c r="P2" s="165"/>
      <c r="Q2" s="166" t="s">
        <v>13</v>
      </c>
      <c r="R2" s="167"/>
      <c r="S2" s="165" t="s">
        <v>14</v>
      </c>
      <c r="T2" s="165"/>
      <c r="U2" s="166" t="s">
        <v>15</v>
      </c>
      <c r="V2" s="167"/>
      <c r="W2" s="165" t="s">
        <v>16</v>
      </c>
      <c r="X2" s="165"/>
      <c r="Y2" s="168" t="s">
        <v>17</v>
      </c>
      <c r="Z2" s="169"/>
    </row>
    <row r="3" spans="1:26" ht="18.75" x14ac:dyDescent="0.2">
      <c r="A3" s="7"/>
      <c r="C3" s="172"/>
      <c r="D3" s="173"/>
      <c r="E3" s="174" t="s">
        <v>53</v>
      </c>
      <c r="F3" s="175"/>
      <c r="G3" s="176" t="s">
        <v>54</v>
      </c>
      <c r="H3" s="176"/>
      <c r="I3" s="174" t="s">
        <v>55</v>
      </c>
      <c r="J3" s="175"/>
      <c r="K3" s="176" t="s">
        <v>56</v>
      </c>
      <c r="L3" s="176"/>
      <c r="M3" s="174" t="s">
        <v>57</v>
      </c>
      <c r="N3" s="175"/>
      <c r="O3" s="176">
        <v>26</v>
      </c>
      <c r="P3" s="176"/>
      <c r="Q3" s="174" t="s">
        <v>58</v>
      </c>
      <c r="R3" s="175"/>
      <c r="S3" s="176" t="s">
        <v>59</v>
      </c>
      <c r="T3" s="176"/>
      <c r="U3" s="174" t="s">
        <v>60</v>
      </c>
      <c r="V3" s="175"/>
      <c r="W3" s="176">
        <v>40</v>
      </c>
      <c r="X3" s="176"/>
      <c r="Y3" s="170"/>
      <c r="Z3" s="17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7">
        <f>(E20+E21)/(E22+E41)*100</f>
        <v>34.577034416210999</v>
      </c>
      <c r="F23" s="178"/>
      <c r="G23" s="177">
        <f>(G20+G21)/(G22+G41)*100</f>
        <v>79.388770433546554</v>
      </c>
      <c r="H23" s="178"/>
      <c r="I23" s="177">
        <f>(I20+I21)/(I22+I41)*100</f>
        <v>106.86027898467871</v>
      </c>
      <c r="J23" s="178"/>
      <c r="K23" s="177">
        <f>(K20+K21)/(K22+K41)*100</f>
        <v>54.302393461762989</v>
      </c>
      <c r="L23" s="178"/>
      <c r="M23" s="177">
        <f>(M20+M21)/(M22+M41)*100</f>
        <v>57.640063834450231</v>
      </c>
      <c r="N23" s="178"/>
      <c r="O23" s="177">
        <f>(O20+O21)/(O22+O41)*100</f>
        <v>75.610526315789471</v>
      </c>
      <c r="P23" s="178"/>
      <c r="Q23" s="177">
        <f>(Q20+Q21)/(Q22+Q41)*100</f>
        <v>47.682843584745832</v>
      </c>
      <c r="R23" s="178"/>
      <c r="S23" s="177">
        <f>(S20+S21)/(S22+S41)*100</f>
        <v>143.9522283912307</v>
      </c>
      <c r="T23" s="178"/>
      <c r="U23" s="177">
        <f>(U20+U21)/(U22+U41)*100</f>
        <v>61.53846153846154</v>
      </c>
      <c r="V23" s="178"/>
      <c r="W23" s="177">
        <f>(W20+W21)/(W22+W41)*100</f>
        <v>82.629976720587365</v>
      </c>
      <c r="X23" s="178"/>
      <c r="Y23" s="177">
        <f>(Y20+Y21)/(Y22+Y41)*100</f>
        <v>74.850034108563747</v>
      </c>
      <c r="Z23" s="17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9">
        <f>F22/E22*1000</f>
        <v>178827.02482702481</v>
      </c>
      <c r="F24" s="180"/>
      <c r="G24" s="181">
        <f>H22/G22*1000</f>
        <v>443252.51256281405</v>
      </c>
      <c r="H24" s="182"/>
      <c r="I24" s="183">
        <f>J22/I22*1000</f>
        <v>1025896.8903436989</v>
      </c>
      <c r="J24" s="184"/>
      <c r="K24" s="181">
        <f>L22/K22*1000</f>
        <v>1786441.8145956609</v>
      </c>
      <c r="L24" s="182"/>
      <c r="M24" s="183">
        <f>N22/M22*1000</f>
        <v>194921.81050684123</v>
      </c>
      <c r="N24" s="184"/>
      <c r="O24" s="181">
        <f>P22/O22*1000</f>
        <v>275971.55137126485</v>
      </c>
      <c r="P24" s="182"/>
      <c r="Q24" s="183">
        <f>R22/Q22*1000</f>
        <v>172281.6210045662</v>
      </c>
      <c r="R24" s="184"/>
      <c r="S24" s="181">
        <f>T22/S22*1000</f>
        <v>87928.808911739514</v>
      </c>
      <c r="T24" s="182"/>
      <c r="U24" s="183">
        <f>V22/U22*1000</f>
        <v>336661.50740242261</v>
      </c>
      <c r="V24" s="184"/>
      <c r="W24" s="181">
        <f>X22/W22*1000</f>
        <v>232131.36635054441</v>
      </c>
      <c r="X24" s="182"/>
      <c r="Y24" s="183">
        <f>Z22/Y22*1000</f>
        <v>236667.33818937381</v>
      </c>
      <c r="Z24" s="18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9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90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90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90"/>
      <c r="C30" s="7"/>
      <c r="D30" s="56" t="s">
        <v>44</v>
      </c>
      <c r="E30" s="202">
        <v>45.5</v>
      </c>
      <c r="F30" s="204"/>
      <c r="G30" s="202">
        <v>71.5</v>
      </c>
      <c r="H30" s="204"/>
      <c r="I30" s="202">
        <v>109.5</v>
      </c>
      <c r="J30" s="204"/>
      <c r="K30" s="202">
        <v>66.5</v>
      </c>
      <c r="L30" s="204"/>
      <c r="M30" s="202">
        <v>60</v>
      </c>
      <c r="N30" s="204"/>
      <c r="O30" s="202">
        <v>107.5</v>
      </c>
      <c r="P30" s="204"/>
      <c r="Q30" s="202">
        <v>44.4</v>
      </c>
      <c r="R30" s="204"/>
      <c r="S30" s="202">
        <v>122.9</v>
      </c>
      <c r="T30" s="204"/>
      <c r="U30" s="202">
        <v>53.1</v>
      </c>
      <c r="V30" s="204"/>
      <c r="W30" s="202">
        <v>71.599999999999994</v>
      </c>
      <c r="X30" s="204"/>
      <c r="Y30" s="210">
        <v>70</v>
      </c>
      <c r="Z30" s="211"/>
    </row>
    <row r="31" spans="1:28" ht="18.95" customHeight="1" x14ac:dyDescent="0.15">
      <c r="A31" s="22"/>
      <c r="B31" s="190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90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90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90"/>
      <c r="C34" s="57"/>
      <c r="D34" s="28" t="s">
        <v>44</v>
      </c>
      <c r="E34" s="187">
        <f>+E23-E30</f>
        <v>-10.922965583789001</v>
      </c>
      <c r="F34" s="201"/>
      <c r="G34" s="207">
        <f t="shared" ref="G34" si="9">+G23-G30</f>
        <v>7.8887704335465543</v>
      </c>
      <c r="H34" s="208"/>
      <c r="I34" s="187">
        <f t="shared" ref="I34" si="10">+I23-I30</f>
        <v>-2.6397210153212853</v>
      </c>
      <c r="J34" s="201"/>
      <c r="K34" s="207">
        <f t="shared" ref="K34" si="11">+K23-K30</f>
        <v>-12.197606538237011</v>
      </c>
      <c r="L34" s="208"/>
      <c r="M34" s="187">
        <f t="shared" ref="M34" si="12">+M23-M30</f>
        <v>-2.3599361655497688</v>
      </c>
      <c r="N34" s="201"/>
      <c r="O34" s="207">
        <f t="shared" ref="O34" si="13">+O23-O30</f>
        <v>-31.889473684210529</v>
      </c>
      <c r="P34" s="208"/>
      <c r="Q34" s="187">
        <f t="shared" ref="Q34" si="14">+Q23-Q30</f>
        <v>3.2828435847458337</v>
      </c>
      <c r="R34" s="201"/>
      <c r="S34" s="207">
        <f t="shared" ref="S34" si="15">+S23-S30</f>
        <v>21.052228391230699</v>
      </c>
      <c r="T34" s="208"/>
      <c r="U34" s="187">
        <f t="shared" ref="U34" si="16">+U23-U30</f>
        <v>8.4384615384615387</v>
      </c>
      <c r="V34" s="201"/>
      <c r="W34" s="207">
        <f t="shared" ref="W34" si="17">+W23-W30</f>
        <v>11.029976720587371</v>
      </c>
      <c r="X34" s="208"/>
      <c r="Y34" s="187">
        <f t="shared" ref="Y34" si="18">+Y23-Y30</f>
        <v>4.8500341085637473</v>
      </c>
      <c r="Z34" s="201"/>
    </row>
    <row r="35" spans="1:38" ht="18.95" customHeight="1" x14ac:dyDescent="0.15">
      <c r="A35" s="22"/>
      <c r="B35" s="190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90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91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4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95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95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95"/>
      <c r="C42" s="22"/>
      <c r="D42" s="89" t="s">
        <v>44</v>
      </c>
      <c r="E42" s="205">
        <v>43.7</v>
      </c>
      <c r="F42" s="209"/>
      <c r="G42" s="205">
        <v>105.2</v>
      </c>
      <c r="H42" s="209"/>
      <c r="I42" s="205">
        <v>165.7</v>
      </c>
      <c r="J42" s="209"/>
      <c r="K42" s="205">
        <v>42.5</v>
      </c>
      <c r="L42" s="209"/>
      <c r="M42" s="205">
        <v>67.8</v>
      </c>
      <c r="N42" s="209"/>
      <c r="O42" s="205">
        <v>119.8</v>
      </c>
      <c r="P42" s="209"/>
      <c r="Q42" s="205">
        <v>49</v>
      </c>
      <c r="R42" s="209"/>
      <c r="S42" s="205">
        <v>180.8</v>
      </c>
      <c r="T42" s="209"/>
      <c r="U42" s="205">
        <v>84.9</v>
      </c>
      <c r="V42" s="209"/>
      <c r="W42" s="205">
        <v>97.2</v>
      </c>
      <c r="X42" s="209"/>
      <c r="Y42" s="205">
        <v>89.3</v>
      </c>
      <c r="Z42" s="209"/>
    </row>
    <row r="43" spans="1:38" ht="18.95" customHeight="1" x14ac:dyDescent="0.15">
      <c r="A43" s="22"/>
      <c r="B43" s="195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95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95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95"/>
      <c r="C46" s="46"/>
      <c r="D46" s="89" t="s">
        <v>44</v>
      </c>
      <c r="E46" s="192">
        <f>E23-E42</f>
        <v>-9.1229655837890036</v>
      </c>
      <c r="F46" s="201"/>
      <c r="G46" s="192">
        <f>G23-G42</f>
        <v>-25.811229566453449</v>
      </c>
      <c r="H46" s="201"/>
      <c r="I46" s="192">
        <f>I23-I42</f>
        <v>-58.839721015321274</v>
      </c>
      <c r="J46" s="201"/>
      <c r="K46" s="192">
        <f>K23-K42</f>
        <v>11.802393461762989</v>
      </c>
      <c r="L46" s="201"/>
      <c r="M46" s="192">
        <f>M23-M42</f>
        <v>-10.159936165549766</v>
      </c>
      <c r="N46" s="201"/>
      <c r="O46" s="192">
        <f t="shared" si="22"/>
        <v>-44.189473684210526</v>
      </c>
      <c r="P46" s="201"/>
      <c r="Q46" s="192">
        <f t="shared" si="22"/>
        <v>-1.3171564152541677</v>
      </c>
      <c r="R46" s="201"/>
      <c r="S46" s="192">
        <f t="shared" si="22"/>
        <v>-36.847771608769307</v>
      </c>
      <c r="T46" s="201"/>
      <c r="U46" s="192">
        <f t="shared" si="22"/>
        <v>-23.361538461538466</v>
      </c>
      <c r="V46" s="201"/>
      <c r="W46" s="192">
        <f t="shared" si="22"/>
        <v>-14.570023279412638</v>
      </c>
      <c r="X46" s="201"/>
      <c r="Y46" s="192">
        <f t="shared" si="22"/>
        <v>-14.44996589143625</v>
      </c>
      <c r="Z46" s="201"/>
      <c r="AA46" s="197"/>
      <c r="AB46" s="157"/>
      <c r="AC46" s="197"/>
      <c r="AD46" s="157"/>
      <c r="AE46" s="197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5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95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96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36</vt:i4>
      </vt:variant>
    </vt:vector>
  </HeadingPairs>
  <TitlesOfParts>
    <vt:vector size="72" baseType="lpstr">
      <vt:lpstr>10品目別管理表 (令和7年4月)</vt:lpstr>
      <vt:lpstr>(令和7年3月)</vt:lpstr>
      <vt:lpstr>(令和7年2月)</vt:lpstr>
      <vt:lpstr>(令和7年1月)</vt:lpstr>
      <vt:lpstr>(令和6年12月)</vt:lpstr>
      <vt:lpstr>(令和6年11月)</vt:lpstr>
      <vt:lpstr>(令和6年10月)</vt:lpstr>
      <vt:lpstr>(令和6年9月)</vt:lpstr>
      <vt:lpstr>(令和6年8月)</vt:lpstr>
      <vt:lpstr>(令和6年7月)</vt:lpstr>
      <vt:lpstr>(令和6年6月)</vt:lpstr>
      <vt:lpstr>(令和6年5月)</vt:lpstr>
      <vt:lpstr>(令和6年4月)</vt:lpstr>
      <vt:lpstr>(令和6年3月)</vt:lpstr>
      <vt:lpstr>(令和6年2月)</vt:lpstr>
      <vt:lpstr>(令和6年1月)</vt:lpstr>
      <vt:lpstr>(令和5年12月)</vt:lpstr>
      <vt:lpstr>(令和5年11月)</vt:lpstr>
      <vt:lpstr>(令和5年10月)</vt:lpstr>
      <vt:lpstr>(令和5年9月)</vt:lpstr>
      <vt:lpstr>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'(令和5年10月)'!Print_Area</vt:lpstr>
      <vt:lpstr>'(令和5年11月)'!Print_Area</vt:lpstr>
      <vt:lpstr>'(令和5年12月)'!Print_Area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'(令和5年8月)'!Print_Area</vt:lpstr>
      <vt:lpstr>'(令和5年9月)'!Print_Area</vt:lpstr>
      <vt:lpstr>'(令和6年10月)'!Print_Area</vt:lpstr>
      <vt:lpstr>'(令和6年11月)'!Print_Area</vt:lpstr>
      <vt:lpstr>'(令和6年12月)'!Print_Area</vt:lpstr>
      <vt:lpstr>'(令和6年1月)'!Print_Area</vt:lpstr>
      <vt:lpstr>'(令和6年2月)'!Print_Area</vt:lpstr>
      <vt:lpstr>'(令和6年3月)'!Print_Area</vt:lpstr>
      <vt:lpstr>'(令和6年4月)'!Print_Area</vt:lpstr>
      <vt:lpstr>'(令和6年5月)'!Print_Area</vt:lpstr>
      <vt:lpstr>'(令和6年6月)'!Print_Area</vt:lpstr>
      <vt:lpstr>'(令和6年7月)'!Print_Area</vt:lpstr>
      <vt:lpstr>'(令和6年8月)'!Print_Area</vt:lpstr>
      <vt:lpstr>'(令和6年9月)'!Print_Area</vt:lpstr>
      <vt:lpstr>'(令和7年1月)'!Print_Area</vt:lpstr>
      <vt:lpstr>'(令和7年2月)'!Print_Area</vt:lpstr>
      <vt:lpstr>'(令和7年3月)'!Print_Area</vt:lpstr>
      <vt:lpstr>'10品目別管理表 (令和7年4月)'!Print_Area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倉庫協会 石川県</cp:lastModifiedBy>
  <cp:lastPrinted>2022-04-13T23:29:43Z</cp:lastPrinted>
  <dcterms:created xsi:type="dcterms:W3CDTF">2016-05-20T01:46:25Z</dcterms:created>
  <dcterms:modified xsi:type="dcterms:W3CDTF">2025-05-19T07:55:07Z</dcterms:modified>
</cp:coreProperties>
</file>