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2025.05\"/>
    </mc:Choice>
  </mc:AlternateContent>
  <xr:revisionPtr revIDLastSave="0" documentId="13_ncr:1_{9B7B3A44-000D-4954-AA5D-686C6B2FE9DF}" xr6:coauthVersionLast="47" xr6:coauthVersionMax="47" xr10:uidLastSave="{00000000-0000-0000-0000-000000000000}"/>
  <bookViews>
    <workbookView xWindow="-120" yWindow="-120" windowWidth="29040" windowHeight="15720" tabRatio="250" xr2:uid="{00000000-000D-0000-FFFF-FFFF00000000}"/>
  </bookViews>
  <sheets>
    <sheet name="10品目別管理表 (令和7年5月)" sheetId="53" r:id="rId1"/>
    <sheet name="(令和7年4月)" sheetId="51" r:id="rId2"/>
    <sheet name="(令和7年3月)" sheetId="52" r:id="rId3"/>
    <sheet name="(令和7年2月)" sheetId="49" r:id="rId4"/>
    <sheet name="(令和7年1月)" sheetId="50" r:id="rId5"/>
    <sheet name="(令和6年12月)" sheetId="48" r:id="rId6"/>
    <sheet name="(令和6年11月)" sheetId="47" r:id="rId7"/>
    <sheet name="(令和6年10月)" sheetId="46" r:id="rId8"/>
    <sheet name="(令和6年9月)" sheetId="43" r:id="rId9"/>
    <sheet name="(令和6年8月)" sheetId="45" r:id="rId10"/>
    <sheet name="(令和6年7月)" sheetId="44" r:id="rId11"/>
    <sheet name="(令和6年6月)" sheetId="42" r:id="rId12"/>
    <sheet name="(令和6年5月)" sheetId="39" r:id="rId13"/>
    <sheet name="(令和6年4月)" sheetId="41" r:id="rId14"/>
    <sheet name="(令和6年3月)" sheetId="40" r:id="rId15"/>
    <sheet name="(令和6年2月)" sheetId="38" r:id="rId16"/>
    <sheet name="(令和6年1月)" sheetId="37" r:id="rId17"/>
    <sheet name="(令和5年12月)" sheetId="35" r:id="rId18"/>
    <sheet name="(令和5年11月)" sheetId="36" r:id="rId19"/>
    <sheet name="(令和5年10月)" sheetId="34" r:id="rId20"/>
    <sheet name="(令和5年9月)" sheetId="32" r:id="rId21"/>
    <sheet name="(令和5年8月)" sheetId="33" r:id="rId22"/>
    <sheet name="(令和5年7月)" sheetId="29" r:id="rId23"/>
    <sheet name="(令和5年6月)" sheetId="31" r:id="rId24"/>
    <sheet name="(令和5年5月)" sheetId="30" r:id="rId25"/>
    <sheet name="(令和5年4月)" sheetId="26" r:id="rId26"/>
    <sheet name="(令和5年3月)" sheetId="28" r:id="rId27"/>
    <sheet name="(令和5年2月)" sheetId="27" r:id="rId28"/>
    <sheet name="(令和5年1月)" sheetId="25" r:id="rId29"/>
    <sheet name="(令和4年12月)" sheetId="24" r:id="rId30"/>
    <sheet name="(令和4年11月)" sheetId="22" r:id="rId31"/>
    <sheet name="(令和4年10月)" sheetId="23" r:id="rId32"/>
    <sheet name="(令和4年9月)" sheetId="21" r:id="rId33"/>
    <sheet name="(令和4年8月)" sheetId="20" r:id="rId34"/>
    <sheet name="(令和4年7月)" sheetId="19" r:id="rId35"/>
    <sheet name="(令和4年6月) " sheetId="17" r:id="rId36"/>
    <sheet name="(令和4年5月) " sheetId="9" r:id="rId37"/>
  </sheets>
  <definedNames>
    <definedName name="_xlnm.Print_Area" localSheetId="31">'(令和4年10月)'!$A$1:$Z$49</definedName>
    <definedName name="_xlnm.Print_Area" localSheetId="30">'(令和4年11月)'!$A$1:$Z$49</definedName>
    <definedName name="_xlnm.Print_Area" localSheetId="29">'(令和4年12月)'!$A$1:$Z$49</definedName>
    <definedName name="_xlnm.Print_Area" localSheetId="36">'(令和4年5月) '!$A$1:$Z$49</definedName>
    <definedName name="_xlnm.Print_Area" localSheetId="35">'(令和4年6月) '!$A$1:$Z$49</definedName>
    <definedName name="_xlnm.Print_Area" localSheetId="34">'(令和4年7月)'!$A$1:$Z$49</definedName>
    <definedName name="_xlnm.Print_Area" localSheetId="33">'(令和4年8月)'!$A$1:$Z$49</definedName>
    <definedName name="_xlnm.Print_Area" localSheetId="32">'(令和4年9月)'!$A$1:$Z$49</definedName>
    <definedName name="_xlnm.Print_Area" localSheetId="19">'(令和5年10月)'!$A$1:$Z$49</definedName>
    <definedName name="_xlnm.Print_Area" localSheetId="18">'(令和5年11月)'!$A$1:$Z$49</definedName>
    <definedName name="_xlnm.Print_Area" localSheetId="17">'(令和5年12月)'!$A$1:$Z$49</definedName>
    <definedName name="_xlnm.Print_Area" localSheetId="28">'(令和5年1月)'!$A$1:$Z$49</definedName>
    <definedName name="_xlnm.Print_Area" localSheetId="27">'(令和5年2月)'!$A$1:$Z$49</definedName>
    <definedName name="_xlnm.Print_Area" localSheetId="26">'(令和5年3月)'!$A$1:$Z$49</definedName>
    <definedName name="_xlnm.Print_Area" localSheetId="25">'(令和5年4月)'!$A$1:$Z$49</definedName>
    <definedName name="_xlnm.Print_Area" localSheetId="24">'(令和5年5月)'!$A$1:$Z$49</definedName>
    <definedName name="_xlnm.Print_Area" localSheetId="23">'(令和5年6月)'!$A$1:$Z$49</definedName>
    <definedName name="_xlnm.Print_Area" localSheetId="22">'(令和5年7月)'!$A$1:$Z$49</definedName>
    <definedName name="_xlnm.Print_Area" localSheetId="21">'(令和5年8月)'!$A$1:$Z$49</definedName>
    <definedName name="_xlnm.Print_Area" localSheetId="20">'(令和5年9月)'!$A$1:$Z$49</definedName>
    <definedName name="_xlnm.Print_Area" localSheetId="7">'(令和6年10月)'!$A$1:$Z$49</definedName>
    <definedName name="_xlnm.Print_Area" localSheetId="6">'(令和6年11月)'!$A$1:$Z$49</definedName>
    <definedName name="_xlnm.Print_Area" localSheetId="5">'(令和6年12月)'!$A$1:$Z$49</definedName>
    <definedName name="_xlnm.Print_Area" localSheetId="16">'(令和6年1月)'!$A$1:$Z$49</definedName>
    <definedName name="_xlnm.Print_Area" localSheetId="15">'(令和6年2月)'!$A$1:$Z$49</definedName>
    <definedName name="_xlnm.Print_Area" localSheetId="14">'(令和6年3月)'!$A$1:$Z$49</definedName>
    <definedName name="_xlnm.Print_Area" localSheetId="13">'(令和6年4月)'!$A$1:$Z$49</definedName>
    <definedName name="_xlnm.Print_Area" localSheetId="12">'(令和6年5月)'!$A$1:$Z$49</definedName>
    <definedName name="_xlnm.Print_Area" localSheetId="11">'(令和6年6月)'!$A$1:$Z$49</definedName>
    <definedName name="_xlnm.Print_Area" localSheetId="10">'(令和6年7月)'!$A$1:$Z$49</definedName>
    <definedName name="_xlnm.Print_Area" localSheetId="9">'(令和6年8月)'!$A$1:$Z$49</definedName>
    <definedName name="_xlnm.Print_Area" localSheetId="8">'(令和6年9月)'!$A$1:$Z$49</definedName>
    <definedName name="_xlnm.Print_Area" localSheetId="4">'(令和7年1月)'!$A$1:$Z$49</definedName>
    <definedName name="_xlnm.Print_Area" localSheetId="3">'(令和7年2月)'!$A$1:$Z$49</definedName>
    <definedName name="_xlnm.Print_Area" localSheetId="2">'(令和7年3月)'!$A$1:$Z$49</definedName>
    <definedName name="_xlnm.Print_Area" localSheetId="1">'(令和7年4月)'!$A$1:$Z$49</definedName>
    <definedName name="_xlnm.Print_Area" localSheetId="0">'10品目別管理表 (令和7年5月)'!$A$1:$Z$49</definedName>
  </definedNames>
  <calcPr calcId="191029"/>
</workbook>
</file>

<file path=xl/calcChain.xml><?xml version="1.0" encoding="utf-8"?>
<calcChain xmlns="http://schemas.openxmlformats.org/spreadsheetml/2006/main">
  <c r="Z30" i="51" l="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G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E30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Z27" i="53"/>
  <c r="Y27" i="53"/>
  <c r="X27" i="53"/>
  <c r="X31" i="53" s="1"/>
  <c r="W27" i="53"/>
  <c r="V27" i="53"/>
  <c r="U27" i="53"/>
  <c r="T27" i="53"/>
  <c r="S27" i="53"/>
  <c r="R27" i="53"/>
  <c r="R31" i="53" s="1"/>
  <c r="Q27" i="53"/>
  <c r="P27" i="53"/>
  <c r="O27" i="53"/>
  <c r="N27" i="53"/>
  <c r="M27" i="53"/>
  <c r="L27" i="53"/>
  <c r="L31" i="53" s="1"/>
  <c r="K27" i="53"/>
  <c r="J27" i="53"/>
  <c r="I27" i="53"/>
  <c r="H27" i="53"/>
  <c r="G27" i="53"/>
  <c r="F27" i="53"/>
  <c r="E27" i="53"/>
  <c r="Z42" i="53"/>
  <c r="Y42" i="53"/>
  <c r="X42" i="53"/>
  <c r="W42" i="53"/>
  <c r="V42" i="53"/>
  <c r="U42" i="53"/>
  <c r="T42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E42" i="53"/>
  <c r="Z41" i="53"/>
  <c r="Y41" i="53"/>
  <c r="X41" i="53"/>
  <c r="W41" i="53"/>
  <c r="V41" i="53"/>
  <c r="U4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/>
  <c r="E40" i="53"/>
  <c r="Z39" i="53"/>
  <c r="Y39" i="53"/>
  <c r="X39" i="53"/>
  <c r="W39" i="53"/>
  <c r="V39" i="53"/>
  <c r="U39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J31" i="53"/>
  <c r="P31" i="53"/>
  <c r="V31" i="53"/>
  <c r="W48" i="53"/>
  <c r="F42" i="53"/>
  <c r="F30" i="53"/>
  <c r="I24" i="53"/>
  <c r="X22" i="53"/>
  <c r="W22" i="53"/>
  <c r="W45" i="53" s="1"/>
  <c r="V22" i="53"/>
  <c r="U24" i="53" s="1"/>
  <c r="U22" i="53"/>
  <c r="U37" i="53" s="1"/>
  <c r="T22" i="53"/>
  <c r="S22" i="53"/>
  <c r="S33" i="53" s="1"/>
  <c r="R22" i="53"/>
  <c r="Q22" i="53"/>
  <c r="Q45" i="53" s="1"/>
  <c r="P22" i="53"/>
  <c r="O22" i="53"/>
  <c r="O37" i="53" s="1"/>
  <c r="N22" i="53"/>
  <c r="M22" i="53"/>
  <c r="M33" i="53" s="1"/>
  <c r="L22" i="53"/>
  <c r="K22" i="53"/>
  <c r="K45" i="53" s="1"/>
  <c r="J22" i="53"/>
  <c r="I22" i="53"/>
  <c r="I37" i="53" s="1"/>
  <c r="H22" i="53"/>
  <c r="G22" i="53"/>
  <c r="G33" i="53" s="1"/>
  <c r="F22" i="53"/>
  <c r="E22" i="53"/>
  <c r="E45" i="53" s="1"/>
  <c r="X21" i="53"/>
  <c r="X36" i="53" s="1"/>
  <c r="W21" i="53"/>
  <c r="V21" i="53"/>
  <c r="U21" i="53"/>
  <c r="AE13" i="53" s="1"/>
  <c r="T21" i="53"/>
  <c r="S21" i="53"/>
  <c r="S36" i="53" s="1"/>
  <c r="R21" i="53"/>
  <c r="R36" i="53" s="1"/>
  <c r="Q21" i="53"/>
  <c r="P21" i="53"/>
  <c r="O21" i="53"/>
  <c r="O44" i="53" s="1"/>
  <c r="N21" i="53"/>
  <c r="M21" i="53"/>
  <c r="M36" i="53" s="1"/>
  <c r="L21" i="53"/>
  <c r="L36" i="53" s="1"/>
  <c r="K21" i="53"/>
  <c r="J21" i="53"/>
  <c r="I21" i="53"/>
  <c r="I44" i="53" s="1"/>
  <c r="H21" i="53"/>
  <c r="G21" i="53"/>
  <c r="G36" i="53" s="1"/>
  <c r="F21" i="53"/>
  <c r="F36" i="53" s="1"/>
  <c r="E21" i="53"/>
  <c r="X20" i="53"/>
  <c r="W20" i="53"/>
  <c r="U44" i="53" s="1"/>
  <c r="V20" i="53"/>
  <c r="V35" i="53" s="1"/>
  <c r="U20" i="53"/>
  <c r="U23" i="53" s="1"/>
  <c r="T20" i="53"/>
  <c r="T35" i="53" s="1"/>
  <c r="S20" i="53"/>
  <c r="S43" i="53" s="1"/>
  <c r="R20" i="53"/>
  <c r="Q20" i="53"/>
  <c r="Q35" i="53" s="1"/>
  <c r="P20" i="53"/>
  <c r="P35" i="53" s="1"/>
  <c r="O20" i="53"/>
  <c r="O31" i="53" s="1"/>
  <c r="N20" i="53"/>
  <c r="N35" i="53" s="1"/>
  <c r="M20" i="53"/>
  <c r="M43" i="53" s="1"/>
  <c r="L20" i="53"/>
  <c r="K20" i="53"/>
  <c r="K35" i="53" s="1"/>
  <c r="J20" i="53"/>
  <c r="J35" i="53" s="1"/>
  <c r="I20" i="53"/>
  <c r="I31" i="53" s="1"/>
  <c r="H20" i="53"/>
  <c r="H35" i="53" s="1"/>
  <c r="G20" i="53"/>
  <c r="G43" i="53" s="1"/>
  <c r="F20" i="53"/>
  <c r="E20" i="53"/>
  <c r="E35" i="53" s="1"/>
  <c r="Z19" i="53"/>
  <c r="Y19" i="53"/>
  <c r="Z18" i="53"/>
  <c r="Y18" i="53"/>
  <c r="Z17" i="53"/>
  <c r="Y17" i="53"/>
  <c r="Z16" i="53"/>
  <c r="Y16" i="53"/>
  <c r="Z15" i="53"/>
  <c r="Y15" i="53"/>
  <c r="AG14" i="53"/>
  <c r="AH14" i="53" s="1"/>
  <c r="AE14" i="53"/>
  <c r="Z14" i="53"/>
  <c r="Y14" i="53"/>
  <c r="Z13" i="53"/>
  <c r="Y13" i="53"/>
  <c r="AG12" i="53"/>
  <c r="AH12" i="53" s="1"/>
  <c r="AE12" i="53"/>
  <c r="AD12" i="53"/>
  <c r="Z12" i="53"/>
  <c r="Y12" i="53"/>
  <c r="AG11" i="53"/>
  <c r="AH11" i="53" s="1"/>
  <c r="AE11" i="53"/>
  <c r="Z11" i="53"/>
  <c r="Y11" i="53"/>
  <c r="Z10" i="53"/>
  <c r="Y10" i="53"/>
  <c r="AG9" i="53"/>
  <c r="AH9" i="53" s="1"/>
  <c r="AD9" i="53"/>
  <c r="Z9" i="53"/>
  <c r="Y9" i="53"/>
  <c r="AG8" i="53"/>
  <c r="AH8" i="53" s="1"/>
  <c r="AE8" i="53"/>
  <c r="Z8" i="53"/>
  <c r="Y8" i="53"/>
  <c r="Z7" i="53"/>
  <c r="Y7" i="53"/>
  <c r="AG6" i="53"/>
  <c r="AH6" i="53" s="1"/>
  <c r="AD6" i="53"/>
  <c r="Z6" i="53"/>
  <c r="Y6" i="53"/>
  <c r="AG5" i="53"/>
  <c r="AH5" i="53" s="1"/>
  <c r="AE5" i="53"/>
  <c r="Z5" i="53"/>
  <c r="Y5" i="53"/>
  <c r="Z42" i="52"/>
  <c r="Y42" i="52"/>
  <c r="X42" i="52"/>
  <c r="W42" i="52"/>
  <c r="V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E42" i="52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E42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Z39" i="51"/>
  <c r="Y39" i="51"/>
  <c r="X39" i="51"/>
  <c r="X43" i="51" s="1"/>
  <c r="W39" i="51"/>
  <c r="V39" i="51"/>
  <c r="U39" i="51"/>
  <c r="T39" i="51"/>
  <c r="S39" i="51"/>
  <c r="R39" i="51"/>
  <c r="R43" i="51" s="1"/>
  <c r="Q39" i="51"/>
  <c r="P39" i="51"/>
  <c r="O39" i="51"/>
  <c r="N39" i="51"/>
  <c r="M39" i="51"/>
  <c r="L39" i="51"/>
  <c r="L43" i="51" s="1"/>
  <c r="K39" i="51"/>
  <c r="J39" i="51"/>
  <c r="I39" i="51"/>
  <c r="H39" i="51"/>
  <c r="G39" i="51"/>
  <c r="F39" i="51"/>
  <c r="E39" i="51"/>
  <c r="H30" i="51"/>
  <c r="E30" i="51"/>
  <c r="T49" i="52"/>
  <c r="N49" i="52"/>
  <c r="H49" i="52"/>
  <c r="X48" i="52"/>
  <c r="S45" i="52"/>
  <c r="M45" i="52"/>
  <c r="F42" i="52"/>
  <c r="Z41" i="52"/>
  <c r="Y41" i="52"/>
  <c r="X41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U36" i="52"/>
  <c r="V33" i="52"/>
  <c r="P33" i="52"/>
  <c r="J33" i="52"/>
  <c r="T32" i="52"/>
  <c r="N32" i="52"/>
  <c r="H32" i="52"/>
  <c r="X31" i="52"/>
  <c r="R31" i="52"/>
  <c r="L31" i="52"/>
  <c r="F31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U23" i="52"/>
  <c r="U46" i="52" s="1"/>
  <c r="X22" i="52"/>
  <c r="W24" i="52" s="1"/>
  <c r="W22" i="52"/>
  <c r="W37" i="52" s="1"/>
  <c r="V22" i="52"/>
  <c r="V37" i="52" s="1"/>
  <c r="U22" i="52"/>
  <c r="U33" i="52" s="1"/>
  <c r="T22" i="52"/>
  <c r="T33" i="52" s="1"/>
  <c r="S22" i="52"/>
  <c r="S49" i="52" s="1"/>
  <c r="R22" i="52"/>
  <c r="R45" i="52" s="1"/>
  <c r="Q22" i="52"/>
  <c r="Q37" i="52" s="1"/>
  <c r="P22" i="52"/>
  <c r="P37" i="52" s="1"/>
  <c r="O22" i="52"/>
  <c r="O33" i="52" s="1"/>
  <c r="N22" i="52"/>
  <c r="N33" i="52" s="1"/>
  <c r="M22" i="52"/>
  <c r="M49" i="52" s="1"/>
  <c r="L22" i="52"/>
  <c r="K24" i="52" s="1"/>
  <c r="K22" i="52"/>
  <c r="K37" i="52" s="1"/>
  <c r="J22" i="52"/>
  <c r="J37" i="52" s="1"/>
  <c r="I22" i="52"/>
  <c r="I33" i="52" s="1"/>
  <c r="H22" i="52"/>
  <c r="H33" i="52" s="1"/>
  <c r="G22" i="52"/>
  <c r="G45" i="52" s="1"/>
  <c r="F22" i="52"/>
  <c r="F45" i="52" s="1"/>
  <c r="E22" i="52"/>
  <c r="E37" i="52" s="1"/>
  <c r="X21" i="52"/>
  <c r="X32" i="52" s="1"/>
  <c r="W21" i="52"/>
  <c r="W44" i="52" s="1"/>
  <c r="V21" i="52"/>
  <c r="V44" i="52" s="1"/>
  <c r="U21" i="52"/>
  <c r="T21" i="52"/>
  <c r="T36" i="52" s="1"/>
  <c r="S21" i="52"/>
  <c r="S32" i="52" s="1"/>
  <c r="R21" i="52"/>
  <c r="R48" i="52" s="1"/>
  <c r="Q21" i="52"/>
  <c r="Q44" i="52" s="1"/>
  <c r="P21" i="52"/>
  <c r="P44" i="52" s="1"/>
  <c r="O21" i="52"/>
  <c r="O36" i="52" s="1"/>
  <c r="N21" i="52"/>
  <c r="N36" i="52" s="1"/>
  <c r="M21" i="52"/>
  <c r="M32" i="52" s="1"/>
  <c r="L21" i="52"/>
  <c r="L48" i="52" s="1"/>
  <c r="K21" i="52"/>
  <c r="K44" i="52" s="1"/>
  <c r="J21" i="52"/>
  <c r="J44" i="52" s="1"/>
  <c r="I21" i="52"/>
  <c r="I36" i="52" s="1"/>
  <c r="H21" i="52"/>
  <c r="H36" i="52" s="1"/>
  <c r="G21" i="52"/>
  <c r="G32" i="52" s="1"/>
  <c r="F21" i="52"/>
  <c r="F48" i="52" s="1"/>
  <c r="E21" i="52"/>
  <c r="E44" i="52" s="1"/>
  <c r="Z20" i="52"/>
  <c r="Z43" i="52" s="1"/>
  <c r="Y20" i="52"/>
  <c r="Y35" i="52" s="1"/>
  <c r="X20" i="52"/>
  <c r="X35" i="52" s="1"/>
  <c r="W20" i="52"/>
  <c r="W31" i="52" s="1"/>
  <c r="V20" i="52"/>
  <c r="V47" i="52" s="1"/>
  <c r="U20" i="52"/>
  <c r="U43" i="52" s="1"/>
  <c r="T20" i="52"/>
  <c r="T43" i="52" s="1"/>
  <c r="S20" i="52"/>
  <c r="S35" i="52" s="1"/>
  <c r="R20" i="52"/>
  <c r="R35" i="52" s="1"/>
  <c r="Q20" i="52"/>
  <c r="Q31" i="52" s="1"/>
  <c r="P20" i="52"/>
  <c r="P47" i="52" s="1"/>
  <c r="O20" i="52"/>
  <c r="O43" i="52" s="1"/>
  <c r="N20" i="52"/>
  <c r="N43" i="52" s="1"/>
  <c r="M20" i="52"/>
  <c r="M35" i="52" s="1"/>
  <c r="L20" i="52"/>
  <c r="L35" i="52" s="1"/>
  <c r="K20" i="52"/>
  <c r="K31" i="52" s="1"/>
  <c r="J20" i="52"/>
  <c r="J47" i="52" s="1"/>
  <c r="I20" i="52"/>
  <c r="I43" i="52" s="1"/>
  <c r="H20" i="52"/>
  <c r="H43" i="52" s="1"/>
  <c r="G20" i="52"/>
  <c r="G35" i="52" s="1"/>
  <c r="F20" i="52"/>
  <c r="F35" i="52" s="1"/>
  <c r="E20" i="52"/>
  <c r="E31" i="52" s="1"/>
  <c r="Z19" i="52"/>
  <c r="Z22" i="52" s="1"/>
  <c r="Y19" i="52"/>
  <c r="Y22" i="52" s="1"/>
  <c r="Z18" i="52"/>
  <c r="Z21" i="52" s="1"/>
  <c r="Y18" i="52"/>
  <c r="Y21" i="52" s="1"/>
  <c r="AD17" i="52"/>
  <c r="Z17" i="52"/>
  <c r="Y17" i="52"/>
  <c r="Z16" i="52"/>
  <c r="Y16" i="52"/>
  <c r="Z15" i="52"/>
  <c r="Y15" i="52"/>
  <c r="AE14" i="52"/>
  <c r="AD14" i="52"/>
  <c r="Z14" i="52"/>
  <c r="Y14" i="52"/>
  <c r="AG13" i="52"/>
  <c r="AH13" i="52" s="1"/>
  <c r="AE13" i="52"/>
  <c r="AD13" i="52"/>
  <c r="Z13" i="52"/>
  <c r="Y13" i="52"/>
  <c r="AG12" i="52"/>
  <c r="AH12" i="52" s="1"/>
  <c r="AE12" i="52"/>
  <c r="AD12" i="52"/>
  <c r="Z12" i="52"/>
  <c r="Y12" i="52"/>
  <c r="AG11" i="52"/>
  <c r="AH11" i="52" s="1"/>
  <c r="AE11" i="52"/>
  <c r="AD11" i="52"/>
  <c r="Z11" i="52"/>
  <c r="Y11" i="52"/>
  <c r="AG10" i="52"/>
  <c r="AH10" i="52" s="1"/>
  <c r="AE10" i="52"/>
  <c r="AD10" i="52"/>
  <c r="Z10" i="52"/>
  <c r="Y10" i="52"/>
  <c r="AG9" i="52"/>
  <c r="AH9" i="52" s="1"/>
  <c r="AE9" i="52"/>
  <c r="AD9" i="52"/>
  <c r="Z9" i="52"/>
  <c r="Y9" i="52"/>
  <c r="AG8" i="52"/>
  <c r="AH8" i="52" s="1"/>
  <c r="AE8" i="52"/>
  <c r="AD8" i="52"/>
  <c r="Z8" i="52"/>
  <c r="Y8" i="52"/>
  <c r="AG7" i="52"/>
  <c r="AH7" i="52" s="1"/>
  <c r="AE7" i="52"/>
  <c r="AD7" i="52"/>
  <c r="Z7" i="52"/>
  <c r="Y7" i="52"/>
  <c r="AG6" i="52"/>
  <c r="AH6" i="52" s="1"/>
  <c r="AE6" i="52"/>
  <c r="AD6" i="52"/>
  <c r="Z6" i="52"/>
  <c r="Y6" i="52"/>
  <c r="AG5" i="52"/>
  <c r="AE5" i="52"/>
  <c r="AE15" i="52" s="1"/>
  <c r="AD5" i="52"/>
  <c r="AD15" i="52" s="1"/>
  <c r="Z5" i="52"/>
  <c r="Y5" i="52"/>
  <c r="H22" i="41"/>
  <c r="F42" i="51"/>
  <c r="F30" i="51"/>
  <c r="X22" i="51"/>
  <c r="W22" i="51"/>
  <c r="V22" i="51"/>
  <c r="U22" i="51"/>
  <c r="U33" i="51" s="1"/>
  <c r="T22" i="51"/>
  <c r="S22" i="51"/>
  <c r="S45" i="51" s="1"/>
  <c r="R22" i="51"/>
  <c r="R49" i="51" s="1"/>
  <c r="Q22" i="51"/>
  <c r="P22" i="51"/>
  <c r="O22" i="51"/>
  <c r="O33" i="51" s="1"/>
  <c r="N22" i="51"/>
  <c r="M22" i="51"/>
  <c r="M45" i="51" s="1"/>
  <c r="L22" i="51"/>
  <c r="L49" i="51" s="1"/>
  <c r="K22" i="51"/>
  <c r="J22" i="51"/>
  <c r="I22" i="51"/>
  <c r="H22" i="51"/>
  <c r="G22" i="51"/>
  <c r="G45" i="51" s="1"/>
  <c r="F22" i="51"/>
  <c r="E22" i="51"/>
  <c r="X21" i="51"/>
  <c r="W21" i="51"/>
  <c r="V21" i="51"/>
  <c r="U21" i="51"/>
  <c r="AE13" i="51" s="1"/>
  <c r="T21" i="51"/>
  <c r="S21" i="51"/>
  <c r="R21" i="51"/>
  <c r="Q21" i="51"/>
  <c r="P21" i="51"/>
  <c r="O21" i="51"/>
  <c r="AE10" i="51" s="1"/>
  <c r="N21" i="51"/>
  <c r="M21" i="51"/>
  <c r="L21" i="51"/>
  <c r="K21" i="51"/>
  <c r="J21" i="51"/>
  <c r="I21" i="51"/>
  <c r="I44" i="51" s="1"/>
  <c r="H21" i="51"/>
  <c r="G21" i="51"/>
  <c r="F21" i="51"/>
  <c r="F32" i="51" s="1"/>
  <c r="E21" i="51"/>
  <c r="X20" i="51"/>
  <c r="W20" i="51"/>
  <c r="V20" i="51"/>
  <c r="V43" i="51" s="1"/>
  <c r="U20" i="51"/>
  <c r="T20" i="51"/>
  <c r="S20" i="51"/>
  <c r="S43" i="51" s="1"/>
  <c r="R20" i="51"/>
  <c r="Q20" i="51"/>
  <c r="P20" i="51"/>
  <c r="P43" i="51" s="1"/>
  <c r="O20" i="51"/>
  <c r="O43" i="51" s="1"/>
  <c r="N20" i="51"/>
  <c r="M20" i="51"/>
  <c r="L20" i="51"/>
  <c r="K20" i="51"/>
  <c r="J20" i="51"/>
  <c r="I20" i="51"/>
  <c r="I43" i="51" s="1"/>
  <c r="H20" i="51"/>
  <c r="H43" i="51" s="1"/>
  <c r="G20" i="51"/>
  <c r="F20" i="51"/>
  <c r="E20" i="51"/>
  <c r="Z19" i="51"/>
  <c r="Y19" i="51"/>
  <c r="Z18" i="51"/>
  <c r="Y18" i="51"/>
  <c r="Z17" i="51"/>
  <c r="Y17" i="51"/>
  <c r="Z16" i="51"/>
  <c r="Y16" i="51"/>
  <c r="Z15" i="51"/>
  <c r="Y15" i="51"/>
  <c r="Z14" i="51"/>
  <c r="Y14" i="51"/>
  <c r="Z13" i="51"/>
  <c r="Y13" i="51"/>
  <c r="Z12" i="51"/>
  <c r="Y12" i="51"/>
  <c r="Z11" i="51"/>
  <c r="Y11" i="51"/>
  <c r="Z10" i="51"/>
  <c r="Y10" i="51"/>
  <c r="Z9" i="51"/>
  <c r="Y9" i="51"/>
  <c r="Z8" i="51"/>
  <c r="Y8" i="51"/>
  <c r="Z7" i="51"/>
  <c r="Y7" i="51"/>
  <c r="Z6" i="51"/>
  <c r="Y6" i="51"/>
  <c r="Z5" i="51"/>
  <c r="Y5" i="51"/>
  <c r="Z42" i="49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S43" i="50"/>
  <c r="Z42" i="50"/>
  <c r="X42" i="50"/>
  <c r="V42" i="50"/>
  <c r="T42" i="50"/>
  <c r="R42" i="50"/>
  <c r="P42" i="50"/>
  <c r="N42" i="50"/>
  <c r="L42" i="50"/>
  <c r="J42" i="50"/>
  <c r="H42" i="50"/>
  <c r="F42" i="50"/>
  <c r="X41" i="50"/>
  <c r="W41" i="50"/>
  <c r="W23" i="50" s="1"/>
  <c r="F41" i="50"/>
  <c r="E41" i="50"/>
  <c r="E49" i="50" s="1"/>
  <c r="S39" i="50"/>
  <c r="S47" i="50" s="1"/>
  <c r="M39" i="50"/>
  <c r="M47" i="50" s="1"/>
  <c r="G39" i="50"/>
  <c r="G47" i="50" s="1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U31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L41" i="50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K31" i="51" l="1"/>
  <c r="Q31" i="51"/>
  <c r="W31" i="51"/>
  <c r="G32" i="51"/>
  <c r="M36" i="51"/>
  <c r="S32" i="51"/>
  <c r="E37" i="51"/>
  <c r="K37" i="51"/>
  <c r="Q37" i="51"/>
  <c r="W37" i="51"/>
  <c r="E31" i="51"/>
  <c r="E32" i="53"/>
  <c r="K32" i="53"/>
  <c r="Q32" i="53"/>
  <c r="W32" i="53"/>
  <c r="AD7" i="53"/>
  <c r="AE9" i="53"/>
  <c r="Z21" i="53"/>
  <c r="Z36" i="53" s="1"/>
  <c r="N43" i="53"/>
  <c r="S31" i="53"/>
  <c r="M31" i="53"/>
  <c r="G31" i="53"/>
  <c r="K44" i="53"/>
  <c r="G45" i="53"/>
  <c r="H47" i="53"/>
  <c r="W31" i="53"/>
  <c r="Q31" i="53"/>
  <c r="K31" i="53"/>
  <c r="Y20" i="53"/>
  <c r="Y31" i="53" s="1"/>
  <c r="AE7" i="53"/>
  <c r="AD10" i="53"/>
  <c r="M49" i="53"/>
  <c r="U31" i="53"/>
  <c r="AE6" i="53"/>
  <c r="AE15" i="53" s="1"/>
  <c r="AE10" i="53"/>
  <c r="AD13" i="53"/>
  <c r="G32" i="53"/>
  <c r="T31" i="53"/>
  <c r="N31" i="53"/>
  <c r="H31" i="53"/>
  <c r="T47" i="53"/>
  <c r="U46" i="53"/>
  <c r="K48" i="53"/>
  <c r="I43" i="53"/>
  <c r="O47" i="53"/>
  <c r="J36" i="53"/>
  <c r="P36" i="53"/>
  <c r="V36" i="53"/>
  <c r="H37" i="53"/>
  <c r="N37" i="53"/>
  <c r="T37" i="53"/>
  <c r="F37" i="53"/>
  <c r="L37" i="53"/>
  <c r="R37" i="53"/>
  <c r="X37" i="53"/>
  <c r="AD17" i="53"/>
  <c r="Z20" i="53"/>
  <c r="Z31" i="53" s="1"/>
  <c r="AD11" i="53"/>
  <c r="S24" i="53"/>
  <c r="J32" i="53"/>
  <c r="P32" i="53"/>
  <c r="V32" i="53"/>
  <c r="F33" i="53"/>
  <c r="L33" i="53"/>
  <c r="R33" i="53"/>
  <c r="X33" i="53"/>
  <c r="M32" i="53"/>
  <c r="O43" i="53"/>
  <c r="P44" i="53"/>
  <c r="L45" i="53"/>
  <c r="I47" i="53"/>
  <c r="U47" i="53"/>
  <c r="L48" i="53"/>
  <c r="X48" i="53"/>
  <c r="N49" i="53"/>
  <c r="Y21" i="53"/>
  <c r="Y44" i="53" s="1"/>
  <c r="G23" i="53"/>
  <c r="G46" i="53" s="1"/>
  <c r="E31" i="53"/>
  <c r="S32" i="53"/>
  <c r="T43" i="53"/>
  <c r="Q44" i="53"/>
  <c r="M45" i="53"/>
  <c r="J47" i="53"/>
  <c r="V47" i="53"/>
  <c r="P48" i="53"/>
  <c r="F49" i="53"/>
  <c r="R49" i="53"/>
  <c r="AD5" i="53"/>
  <c r="AD14" i="53"/>
  <c r="S23" i="53"/>
  <c r="F32" i="53"/>
  <c r="L32" i="53"/>
  <c r="R32" i="53"/>
  <c r="X32" i="53"/>
  <c r="H33" i="53"/>
  <c r="N33" i="53"/>
  <c r="T33" i="53"/>
  <c r="I33" i="53"/>
  <c r="U43" i="53"/>
  <c r="V44" i="53"/>
  <c r="R45" i="53"/>
  <c r="N47" i="53"/>
  <c r="E48" i="53"/>
  <c r="Q48" i="53"/>
  <c r="G49" i="53"/>
  <c r="S49" i="53"/>
  <c r="Z22" i="53"/>
  <c r="Y22" i="53"/>
  <c r="Y33" i="53" s="1"/>
  <c r="O33" i="53"/>
  <c r="H43" i="53"/>
  <c r="E44" i="53"/>
  <c r="W44" i="53"/>
  <c r="S45" i="53"/>
  <c r="F48" i="53"/>
  <c r="R48" i="53"/>
  <c r="H49" i="53"/>
  <c r="T49" i="53"/>
  <c r="AD8" i="53"/>
  <c r="G24" i="53"/>
  <c r="U33" i="53"/>
  <c r="J44" i="53"/>
  <c r="F45" i="53"/>
  <c r="X45" i="53"/>
  <c r="P47" i="53"/>
  <c r="J48" i="53"/>
  <c r="V48" i="53"/>
  <c r="L49" i="53"/>
  <c r="X49" i="53"/>
  <c r="G34" i="53"/>
  <c r="S46" i="53"/>
  <c r="S34" i="53"/>
  <c r="Z33" i="53"/>
  <c r="Z37" i="53"/>
  <c r="Z49" i="53"/>
  <c r="Z45" i="53"/>
  <c r="M25" i="53"/>
  <c r="Y32" i="53"/>
  <c r="Z44" i="53"/>
  <c r="Z32" i="53"/>
  <c r="J37" i="53"/>
  <c r="J45" i="53"/>
  <c r="J33" i="53"/>
  <c r="J49" i="53"/>
  <c r="AG7" i="53"/>
  <c r="AH7" i="53" s="1"/>
  <c r="P45" i="53"/>
  <c r="P37" i="53"/>
  <c r="P49" i="53"/>
  <c r="O24" i="53"/>
  <c r="AG10" i="53"/>
  <c r="AH10" i="53" s="1"/>
  <c r="P33" i="53"/>
  <c r="V45" i="53"/>
  <c r="V33" i="53"/>
  <c r="V49" i="53"/>
  <c r="AG13" i="53"/>
  <c r="AH13" i="53" s="1"/>
  <c r="V37" i="53"/>
  <c r="Z43" i="53"/>
  <c r="Z35" i="53"/>
  <c r="H44" i="53"/>
  <c r="H32" i="53"/>
  <c r="H48" i="53"/>
  <c r="H36" i="53"/>
  <c r="N36" i="53"/>
  <c r="N44" i="53"/>
  <c r="N48" i="53"/>
  <c r="N32" i="53"/>
  <c r="T44" i="53"/>
  <c r="T32" i="53"/>
  <c r="T48" i="53"/>
  <c r="T36" i="53"/>
  <c r="F43" i="53"/>
  <c r="F47" i="53"/>
  <c r="F31" i="53"/>
  <c r="F35" i="53"/>
  <c r="L43" i="53"/>
  <c r="L35" i="53"/>
  <c r="L47" i="53"/>
  <c r="R43" i="53"/>
  <c r="R47" i="53"/>
  <c r="R35" i="53"/>
  <c r="X43" i="53"/>
  <c r="X35" i="53"/>
  <c r="X47" i="53"/>
  <c r="M35" i="53"/>
  <c r="I36" i="53"/>
  <c r="Q37" i="53"/>
  <c r="K23" i="53"/>
  <c r="W23" i="53"/>
  <c r="M24" i="53"/>
  <c r="I32" i="53"/>
  <c r="O32" i="53"/>
  <c r="U32" i="53"/>
  <c r="E33" i="53"/>
  <c r="K33" i="53"/>
  <c r="Q33" i="53"/>
  <c r="W33" i="53"/>
  <c r="U34" i="53"/>
  <c r="J43" i="53"/>
  <c r="P43" i="53"/>
  <c r="V43" i="53"/>
  <c r="F44" i="53"/>
  <c r="L44" i="53"/>
  <c r="R44" i="53"/>
  <c r="X44" i="53"/>
  <c r="H45" i="53"/>
  <c r="N45" i="53"/>
  <c r="T45" i="53"/>
  <c r="E47" i="53"/>
  <c r="K47" i="53"/>
  <c r="Q47" i="53"/>
  <c r="W47" i="53"/>
  <c r="G48" i="53"/>
  <c r="M48" i="53"/>
  <c r="S48" i="53"/>
  <c r="I49" i="53"/>
  <c r="O49" i="53"/>
  <c r="U49" i="53"/>
  <c r="I23" i="53"/>
  <c r="K24" i="53"/>
  <c r="S35" i="53"/>
  <c r="O36" i="53"/>
  <c r="E37" i="53"/>
  <c r="W37" i="53"/>
  <c r="M23" i="53"/>
  <c r="I35" i="53"/>
  <c r="O35" i="53"/>
  <c r="U35" i="53"/>
  <c r="E36" i="53"/>
  <c r="K36" i="53"/>
  <c r="Q36" i="53"/>
  <c r="W36" i="53"/>
  <c r="G37" i="53"/>
  <c r="M37" i="53"/>
  <c r="S37" i="53"/>
  <c r="E43" i="53"/>
  <c r="K43" i="53"/>
  <c r="Q43" i="53"/>
  <c r="W43" i="53"/>
  <c r="G44" i="53"/>
  <c r="M44" i="53"/>
  <c r="S44" i="53"/>
  <c r="I45" i="53"/>
  <c r="O45" i="53"/>
  <c r="U45" i="53"/>
  <c r="W24" i="53"/>
  <c r="G35" i="53"/>
  <c r="U36" i="53"/>
  <c r="K37" i="53"/>
  <c r="O23" i="53"/>
  <c r="E24" i="53"/>
  <c r="Q24" i="53"/>
  <c r="G47" i="53"/>
  <c r="M47" i="53"/>
  <c r="S47" i="53"/>
  <c r="Y47" i="53"/>
  <c r="I48" i="53"/>
  <c r="O48" i="53"/>
  <c r="U48" i="53"/>
  <c r="E49" i="53"/>
  <c r="K49" i="53"/>
  <c r="Q49" i="53"/>
  <c r="W49" i="53"/>
  <c r="E23" i="53"/>
  <c r="Q23" i="53"/>
  <c r="W35" i="53"/>
  <c r="N43" i="51"/>
  <c r="T43" i="51"/>
  <c r="Q43" i="51"/>
  <c r="U43" i="51"/>
  <c r="J43" i="51"/>
  <c r="K43" i="51"/>
  <c r="W43" i="51"/>
  <c r="G43" i="51"/>
  <c r="M43" i="51"/>
  <c r="L48" i="51"/>
  <c r="R48" i="51"/>
  <c r="X48" i="51"/>
  <c r="H49" i="51"/>
  <c r="N49" i="51"/>
  <c r="T49" i="51"/>
  <c r="E44" i="51"/>
  <c r="K44" i="51"/>
  <c r="Q44" i="51"/>
  <c r="W44" i="51"/>
  <c r="J44" i="51"/>
  <c r="P44" i="51"/>
  <c r="V44" i="51"/>
  <c r="G35" i="51"/>
  <c r="M35" i="51"/>
  <c r="S35" i="51"/>
  <c r="AG15" i="52"/>
  <c r="Y45" i="52"/>
  <c r="M25" i="52"/>
  <c r="Y49" i="52"/>
  <c r="Y33" i="52"/>
  <c r="Y37" i="52"/>
  <c r="AF17" i="52"/>
  <c r="AF19" i="52" s="1"/>
  <c r="Z49" i="52"/>
  <c r="Z33" i="52"/>
  <c r="Z37" i="52"/>
  <c r="AG17" i="52"/>
  <c r="AG19" i="52" s="1"/>
  <c r="Z45" i="52"/>
  <c r="Y24" i="52"/>
  <c r="AE17" i="52"/>
  <c r="Y32" i="52"/>
  <c r="Y36" i="52"/>
  <c r="Y44" i="52"/>
  <c r="Y48" i="52"/>
  <c r="Z32" i="52"/>
  <c r="Z36" i="52"/>
  <c r="Z44" i="52"/>
  <c r="Z48" i="52"/>
  <c r="K23" i="52"/>
  <c r="W23" i="52"/>
  <c r="M24" i="52"/>
  <c r="O25" i="52"/>
  <c r="G31" i="52"/>
  <c r="M31" i="52"/>
  <c r="S31" i="52"/>
  <c r="Y31" i="52"/>
  <c r="I32" i="52"/>
  <c r="O32" i="52"/>
  <c r="U32" i="52"/>
  <c r="E33" i="52"/>
  <c r="K33" i="52"/>
  <c r="Q33" i="52"/>
  <c r="W33" i="52"/>
  <c r="U34" i="52"/>
  <c r="H35" i="52"/>
  <c r="N35" i="52"/>
  <c r="T35" i="52"/>
  <c r="Z35" i="52"/>
  <c r="J36" i="52"/>
  <c r="P36" i="52"/>
  <c r="V36" i="52"/>
  <c r="F37" i="52"/>
  <c r="L37" i="52"/>
  <c r="R37" i="52"/>
  <c r="X37" i="52"/>
  <c r="J43" i="52"/>
  <c r="P43" i="52"/>
  <c r="V43" i="52"/>
  <c r="F44" i="52"/>
  <c r="L44" i="52"/>
  <c r="R44" i="52"/>
  <c r="X44" i="52"/>
  <c r="H45" i="52"/>
  <c r="N45" i="52"/>
  <c r="T45" i="52"/>
  <c r="E47" i="52"/>
  <c r="K47" i="52"/>
  <c r="Q47" i="52"/>
  <c r="W47" i="52"/>
  <c r="G48" i="52"/>
  <c r="M48" i="52"/>
  <c r="S48" i="52"/>
  <c r="I49" i="52"/>
  <c r="O49" i="52"/>
  <c r="U49" i="52"/>
  <c r="AG14" i="52"/>
  <c r="AH14" i="52" s="1"/>
  <c r="AH5" i="52"/>
  <c r="M23" i="52"/>
  <c r="Y23" i="52"/>
  <c r="O24" i="52"/>
  <c r="E25" i="52"/>
  <c r="Q25" i="52"/>
  <c r="H31" i="52"/>
  <c r="N31" i="52"/>
  <c r="T31" i="52"/>
  <c r="Z31" i="52"/>
  <c r="J32" i="52"/>
  <c r="P32" i="52"/>
  <c r="V32" i="52"/>
  <c r="F33" i="52"/>
  <c r="L33" i="52"/>
  <c r="R33" i="52"/>
  <c r="X33" i="52"/>
  <c r="I35" i="52"/>
  <c r="O35" i="52"/>
  <c r="U35" i="52"/>
  <c r="E36" i="52"/>
  <c r="K36" i="52"/>
  <c r="Q36" i="52"/>
  <c r="W36" i="52"/>
  <c r="G37" i="52"/>
  <c r="M37" i="52"/>
  <c r="S37" i="52"/>
  <c r="E43" i="52"/>
  <c r="K43" i="52"/>
  <c r="Q43" i="52"/>
  <c r="W43" i="52"/>
  <c r="G44" i="52"/>
  <c r="M44" i="52"/>
  <c r="S44" i="52"/>
  <c r="I45" i="52"/>
  <c r="O45" i="52"/>
  <c r="U45" i="52"/>
  <c r="F47" i="52"/>
  <c r="L47" i="52"/>
  <c r="R47" i="52"/>
  <c r="X47" i="52"/>
  <c r="H48" i="52"/>
  <c r="N48" i="52"/>
  <c r="T48" i="52"/>
  <c r="J49" i="52"/>
  <c r="P49" i="52"/>
  <c r="V49" i="52"/>
  <c r="O23" i="52"/>
  <c r="E24" i="52"/>
  <c r="Q24" i="52"/>
  <c r="G25" i="52"/>
  <c r="S25" i="52"/>
  <c r="I31" i="52"/>
  <c r="O31" i="52"/>
  <c r="U31" i="52"/>
  <c r="E32" i="52"/>
  <c r="K32" i="52"/>
  <c r="Q32" i="52"/>
  <c r="W32" i="52"/>
  <c r="G33" i="52"/>
  <c r="M33" i="52"/>
  <c r="S33" i="52"/>
  <c r="J35" i="52"/>
  <c r="P35" i="52"/>
  <c r="V35" i="52"/>
  <c r="F36" i="52"/>
  <c r="L36" i="52"/>
  <c r="R36" i="52"/>
  <c r="X36" i="52"/>
  <c r="H37" i="52"/>
  <c r="N37" i="52"/>
  <c r="T37" i="52"/>
  <c r="F43" i="52"/>
  <c r="L43" i="52"/>
  <c r="R43" i="52"/>
  <c r="X43" i="52"/>
  <c r="H44" i="52"/>
  <c r="N44" i="52"/>
  <c r="T44" i="52"/>
  <c r="J45" i="52"/>
  <c r="P45" i="52"/>
  <c r="V45" i="52"/>
  <c r="G47" i="52"/>
  <c r="M47" i="52"/>
  <c r="S47" i="52"/>
  <c r="Y47" i="52"/>
  <c r="I48" i="52"/>
  <c r="O48" i="52"/>
  <c r="U48" i="52"/>
  <c r="E49" i="52"/>
  <c r="K49" i="52"/>
  <c r="Q49" i="52"/>
  <c r="W49" i="52"/>
  <c r="E23" i="52"/>
  <c r="Q23" i="52"/>
  <c r="G24" i="52"/>
  <c r="S24" i="52"/>
  <c r="I25" i="52"/>
  <c r="U25" i="52"/>
  <c r="J31" i="52"/>
  <c r="P31" i="52"/>
  <c r="V31" i="52"/>
  <c r="F32" i="52"/>
  <c r="L32" i="52"/>
  <c r="R32" i="52"/>
  <c r="E35" i="52"/>
  <c r="K35" i="52"/>
  <c r="Q35" i="52"/>
  <c r="W35" i="52"/>
  <c r="G36" i="52"/>
  <c r="M36" i="52"/>
  <c r="S36" i="52"/>
  <c r="I37" i="52"/>
  <c r="O37" i="52"/>
  <c r="U37" i="52"/>
  <c r="G43" i="52"/>
  <c r="M43" i="52"/>
  <c r="S43" i="52"/>
  <c r="Y43" i="52"/>
  <c r="I44" i="52"/>
  <c r="O44" i="52"/>
  <c r="U44" i="52"/>
  <c r="E45" i="52"/>
  <c r="K45" i="52"/>
  <c r="Q45" i="52"/>
  <c r="W45" i="52"/>
  <c r="H47" i="52"/>
  <c r="N47" i="52"/>
  <c r="T47" i="52"/>
  <c r="Z47" i="52"/>
  <c r="J48" i="52"/>
  <c r="P48" i="52"/>
  <c r="V48" i="52"/>
  <c r="F49" i="52"/>
  <c r="L49" i="52"/>
  <c r="R49" i="52"/>
  <c r="X49" i="52"/>
  <c r="G23" i="52"/>
  <c r="S23" i="52"/>
  <c r="I24" i="52"/>
  <c r="U24" i="52"/>
  <c r="K25" i="52"/>
  <c r="W25" i="52"/>
  <c r="L45" i="52"/>
  <c r="X45" i="52"/>
  <c r="I47" i="52"/>
  <c r="O47" i="52"/>
  <c r="U47" i="52"/>
  <c r="E48" i="52"/>
  <c r="K48" i="52"/>
  <c r="Q48" i="52"/>
  <c r="W48" i="52"/>
  <c r="G49" i="52"/>
  <c r="I23" i="52"/>
  <c r="I39" i="50"/>
  <c r="U39" i="50"/>
  <c r="AG5" i="51"/>
  <c r="AH5" i="51" s="1"/>
  <c r="AG14" i="51"/>
  <c r="AH14" i="51" s="1"/>
  <c r="AD6" i="51"/>
  <c r="O39" i="50"/>
  <c r="K41" i="50"/>
  <c r="K49" i="50" s="1"/>
  <c r="AG7" i="51"/>
  <c r="AH7" i="51" s="1"/>
  <c r="AG10" i="51"/>
  <c r="AH10" i="51" s="1"/>
  <c r="AG13" i="51"/>
  <c r="AH13" i="51" s="1"/>
  <c r="N39" i="50"/>
  <c r="I31" i="48"/>
  <c r="H39" i="50"/>
  <c r="T39" i="50"/>
  <c r="Q41" i="50"/>
  <c r="Q23" i="50" s="1"/>
  <c r="AD9" i="51"/>
  <c r="U48" i="51"/>
  <c r="AE7" i="51"/>
  <c r="AE11" i="51"/>
  <c r="AD12" i="51"/>
  <c r="F36" i="51"/>
  <c r="AE8" i="51"/>
  <c r="E24" i="51"/>
  <c r="AD5" i="51"/>
  <c r="AE9" i="51"/>
  <c r="AE12" i="51"/>
  <c r="AE5" i="51"/>
  <c r="AG6" i="51"/>
  <c r="AD8" i="51"/>
  <c r="AG9" i="51"/>
  <c r="AH9" i="51" s="1"/>
  <c r="AD11" i="51"/>
  <c r="AG12" i="51"/>
  <c r="AH12" i="51" s="1"/>
  <c r="AD14" i="51"/>
  <c r="AE14" i="51"/>
  <c r="F44" i="51"/>
  <c r="U23" i="51"/>
  <c r="F48" i="51"/>
  <c r="AE6" i="51"/>
  <c r="AD7" i="51"/>
  <c r="AG8" i="51"/>
  <c r="AH8" i="51" s="1"/>
  <c r="AD10" i="51"/>
  <c r="AG11" i="51"/>
  <c r="AH11" i="51" s="1"/>
  <c r="AD13" i="51"/>
  <c r="U36" i="51"/>
  <c r="U32" i="51"/>
  <c r="U44" i="51"/>
  <c r="T47" i="51"/>
  <c r="Q45" i="51"/>
  <c r="W45" i="51"/>
  <c r="Y21" i="51"/>
  <c r="L32" i="51"/>
  <c r="R32" i="51"/>
  <c r="W42" i="49"/>
  <c r="R47" i="50"/>
  <c r="R43" i="50"/>
  <c r="X47" i="50"/>
  <c r="X43" i="50"/>
  <c r="I40" i="50"/>
  <c r="O40" i="50"/>
  <c r="U40" i="50"/>
  <c r="P40" i="50"/>
  <c r="F45" i="50"/>
  <c r="K40" i="50"/>
  <c r="K44" i="50" s="1"/>
  <c r="G47" i="48"/>
  <c r="P44" i="50"/>
  <c r="G45" i="50"/>
  <c r="M45" i="50"/>
  <c r="S45" i="50"/>
  <c r="J39" i="50"/>
  <c r="J47" i="50" s="1"/>
  <c r="P39" i="50"/>
  <c r="P47" i="50" s="1"/>
  <c r="V39" i="50"/>
  <c r="V47" i="50" s="1"/>
  <c r="F40" i="50"/>
  <c r="F44" i="50" s="1"/>
  <c r="L40" i="50"/>
  <c r="L44" i="50" s="1"/>
  <c r="R40" i="50"/>
  <c r="R48" i="50" s="1"/>
  <c r="X40" i="50"/>
  <c r="X44" i="50" s="1"/>
  <c r="H41" i="50"/>
  <c r="H45" i="50" s="1"/>
  <c r="N41" i="50"/>
  <c r="N45" i="50" s="1"/>
  <c r="T41" i="50"/>
  <c r="T45" i="50" s="1"/>
  <c r="G43" i="50"/>
  <c r="E45" i="50"/>
  <c r="W45" i="50"/>
  <c r="H49" i="50"/>
  <c r="N49" i="50"/>
  <c r="T49" i="50"/>
  <c r="E39" i="50"/>
  <c r="K39" i="50"/>
  <c r="K47" i="50" s="1"/>
  <c r="Q39" i="50"/>
  <c r="W39" i="50"/>
  <c r="W43" i="50" s="1"/>
  <c r="G40" i="50"/>
  <c r="G48" i="50" s="1"/>
  <c r="M40" i="50"/>
  <c r="M48" i="50" s="1"/>
  <c r="S40" i="50"/>
  <c r="S48" i="50" s="1"/>
  <c r="I41" i="50"/>
  <c r="I45" i="50" s="1"/>
  <c r="O41" i="50"/>
  <c r="O23" i="50" s="1"/>
  <c r="U41" i="50"/>
  <c r="U49" i="50" s="1"/>
  <c r="J40" i="50"/>
  <c r="J48" i="50" s="1"/>
  <c r="V40" i="50"/>
  <c r="V44" i="50" s="1"/>
  <c r="R45" i="50"/>
  <c r="E40" i="50"/>
  <c r="E48" i="50" s="1"/>
  <c r="Q40" i="50"/>
  <c r="Q48" i="50" s="1"/>
  <c r="W40" i="50"/>
  <c r="W44" i="50" s="1"/>
  <c r="H47" i="50"/>
  <c r="N43" i="50"/>
  <c r="T47" i="50"/>
  <c r="E44" i="50"/>
  <c r="Q44" i="50"/>
  <c r="E24" i="48"/>
  <c r="K24" i="48"/>
  <c r="W24" i="48"/>
  <c r="I43" i="50"/>
  <c r="O43" i="50"/>
  <c r="U43" i="50"/>
  <c r="F48" i="50"/>
  <c r="L48" i="50"/>
  <c r="H40" i="50"/>
  <c r="N40" i="50"/>
  <c r="T40" i="50"/>
  <c r="J41" i="50"/>
  <c r="P41" i="50"/>
  <c r="V41" i="50"/>
  <c r="V45" i="50" s="1"/>
  <c r="M43" i="50"/>
  <c r="K45" i="50"/>
  <c r="J47" i="51"/>
  <c r="P47" i="51"/>
  <c r="V47" i="51"/>
  <c r="F45" i="51"/>
  <c r="R45" i="51"/>
  <c r="F31" i="51"/>
  <c r="L31" i="51"/>
  <c r="R31" i="51"/>
  <c r="X31" i="51"/>
  <c r="J33" i="51"/>
  <c r="P33" i="51"/>
  <c r="V33" i="51"/>
  <c r="H32" i="51"/>
  <c r="N32" i="51"/>
  <c r="T32" i="51"/>
  <c r="I36" i="51"/>
  <c r="O36" i="51"/>
  <c r="G24" i="51"/>
  <c r="Y20" i="51"/>
  <c r="Y43" i="51" s="1"/>
  <c r="K24" i="51"/>
  <c r="W24" i="51"/>
  <c r="T33" i="51"/>
  <c r="K45" i="51"/>
  <c r="J48" i="51"/>
  <c r="Z20" i="51"/>
  <c r="V48" i="51"/>
  <c r="Z21" i="51"/>
  <c r="Z48" i="51" s="1"/>
  <c r="Q24" i="51"/>
  <c r="J31" i="51"/>
  <c r="X32" i="51"/>
  <c r="O44" i="51"/>
  <c r="H47" i="51"/>
  <c r="F49" i="51"/>
  <c r="P48" i="51"/>
  <c r="Y22" i="51"/>
  <c r="E25" i="51" s="1"/>
  <c r="S24" i="51"/>
  <c r="P31" i="51"/>
  <c r="H33" i="51"/>
  <c r="N47" i="51"/>
  <c r="Z22" i="51"/>
  <c r="V31" i="51"/>
  <c r="N33" i="51"/>
  <c r="E45" i="51"/>
  <c r="Y47" i="51"/>
  <c r="G36" i="51"/>
  <c r="U37" i="51"/>
  <c r="K23" i="51"/>
  <c r="W23" i="51"/>
  <c r="M24" i="51"/>
  <c r="G31" i="51"/>
  <c r="M31" i="51"/>
  <c r="S31" i="51"/>
  <c r="I32" i="51"/>
  <c r="O32" i="51"/>
  <c r="E33" i="51"/>
  <c r="K33" i="51"/>
  <c r="Q33" i="51"/>
  <c r="W33" i="51"/>
  <c r="H35" i="51"/>
  <c r="N35" i="51"/>
  <c r="T35" i="51"/>
  <c r="J36" i="51"/>
  <c r="P36" i="51"/>
  <c r="V36" i="51"/>
  <c r="F37" i="51"/>
  <c r="L37" i="51"/>
  <c r="R37" i="51"/>
  <c r="X37" i="51"/>
  <c r="L44" i="51"/>
  <c r="R44" i="51"/>
  <c r="X44" i="51"/>
  <c r="H45" i="51"/>
  <c r="N45" i="51"/>
  <c r="T45" i="51"/>
  <c r="E47" i="51"/>
  <c r="K47" i="51"/>
  <c r="Q47" i="51"/>
  <c r="W47" i="51"/>
  <c r="G48" i="51"/>
  <c r="M48" i="51"/>
  <c r="S48" i="51"/>
  <c r="I49" i="51"/>
  <c r="O49" i="51"/>
  <c r="U49" i="51"/>
  <c r="Q23" i="51"/>
  <c r="Q35" i="51"/>
  <c r="M23" i="51"/>
  <c r="O24" i="51"/>
  <c r="H31" i="51"/>
  <c r="N31" i="51"/>
  <c r="T31" i="51"/>
  <c r="J32" i="51"/>
  <c r="P32" i="51"/>
  <c r="V32" i="51"/>
  <c r="F33" i="51"/>
  <c r="L33" i="51"/>
  <c r="R33" i="51"/>
  <c r="X33" i="51"/>
  <c r="I35" i="51"/>
  <c r="O35" i="51"/>
  <c r="U35" i="51"/>
  <c r="E36" i="51"/>
  <c r="K36" i="51"/>
  <c r="Q36" i="51"/>
  <c r="W36" i="51"/>
  <c r="G37" i="51"/>
  <c r="M37" i="51"/>
  <c r="S37" i="51"/>
  <c r="E43" i="51"/>
  <c r="G44" i="51"/>
  <c r="M44" i="51"/>
  <c r="S44" i="51"/>
  <c r="I45" i="51"/>
  <c r="O45" i="51"/>
  <c r="U45" i="51"/>
  <c r="F47" i="51"/>
  <c r="L47" i="51"/>
  <c r="R47" i="51"/>
  <c r="X47" i="51"/>
  <c r="H48" i="51"/>
  <c r="N48" i="51"/>
  <c r="T48" i="51"/>
  <c r="J49" i="51"/>
  <c r="P49" i="51"/>
  <c r="V49" i="51"/>
  <c r="W35" i="51"/>
  <c r="I37" i="51"/>
  <c r="O23" i="51"/>
  <c r="I31" i="51"/>
  <c r="O31" i="51"/>
  <c r="U31" i="51"/>
  <c r="E32" i="51"/>
  <c r="K32" i="51"/>
  <c r="Q32" i="51"/>
  <c r="W32" i="51"/>
  <c r="G33" i="51"/>
  <c r="M33" i="51"/>
  <c r="S33" i="51"/>
  <c r="J35" i="51"/>
  <c r="P35" i="51"/>
  <c r="V35" i="51"/>
  <c r="L36" i="51"/>
  <c r="R36" i="51"/>
  <c r="X36" i="51"/>
  <c r="H37" i="51"/>
  <c r="N37" i="51"/>
  <c r="T37" i="51"/>
  <c r="F43" i="51"/>
  <c r="H44" i="51"/>
  <c r="N44" i="51"/>
  <c r="T44" i="51"/>
  <c r="J45" i="51"/>
  <c r="P45" i="51"/>
  <c r="V45" i="51"/>
  <c r="G47" i="51"/>
  <c r="M47" i="51"/>
  <c r="S47" i="51"/>
  <c r="I48" i="51"/>
  <c r="O48" i="51"/>
  <c r="E49" i="51"/>
  <c r="K49" i="51"/>
  <c r="Q49" i="51"/>
  <c r="W49" i="51"/>
  <c r="X49" i="51"/>
  <c r="E23" i="51"/>
  <c r="E35" i="51"/>
  <c r="K35" i="51"/>
  <c r="S36" i="51"/>
  <c r="O37" i="51"/>
  <c r="G23" i="51"/>
  <c r="S23" i="51"/>
  <c r="I24" i="51"/>
  <c r="U24" i="51"/>
  <c r="M32" i="51"/>
  <c r="I33" i="51"/>
  <c r="F35" i="51"/>
  <c r="L35" i="51"/>
  <c r="R35" i="51"/>
  <c r="X35" i="51"/>
  <c r="H36" i="51"/>
  <c r="N36" i="51"/>
  <c r="T36" i="51"/>
  <c r="J37" i="51"/>
  <c r="P37" i="51"/>
  <c r="V37" i="51"/>
  <c r="L45" i="51"/>
  <c r="X45" i="51"/>
  <c r="I47" i="51"/>
  <c r="O47" i="51"/>
  <c r="U47" i="51"/>
  <c r="E48" i="51"/>
  <c r="K48" i="51"/>
  <c r="Q48" i="51"/>
  <c r="W48" i="51"/>
  <c r="G49" i="51"/>
  <c r="M49" i="51"/>
  <c r="S49" i="51"/>
  <c r="I23" i="5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Z22" i="50"/>
  <c r="J31" i="50"/>
  <c r="J35" i="50"/>
  <c r="J43" i="50"/>
  <c r="Y35" i="50"/>
  <c r="Y31" i="50"/>
  <c r="R36" i="50"/>
  <c r="T35" i="50"/>
  <c r="J36" i="50"/>
  <c r="F37" i="50"/>
  <c r="R44" i="50"/>
  <c r="H37" i="50"/>
  <c r="M24" i="50"/>
  <c r="H35" i="50"/>
  <c r="N35" i="50"/>
  <c r="Z35" i="50"/>
  <c r="P36" i="50"/>
  <c r="V36" i="50"/>
  <c r="L37" i="50"/>
  <c r="R37" i="50"/>
  <c r="X37" i="50"/>
  <c r="E47" i="50"/>
  <c r="Q47" i="50"/>
  <c r="W47" i="50"/>
  <c r="O49" i="50"/>
  <c r="M23" i="50"/>
  <c r="O24" i="50"/>
  <c r="H31" i="50"/>
  <c r="N31" i="50"/>
  <c r="T31" i="50"/>
  <c r="Z31" i="50"/>
  <c r="J32" i="50"/>
  <c r="P32" i="50"/>
  <c r="V32" i="50"/>
  <c r="F33" i="50"/>
  <c r="L33" i="50"/>
  <c r="R33" i="50"/>
  <c r="X33" i="50"/>
  <c r="W34" i="50"/>
  <c r="I35" i="50"/>
  <c r="O35" i="50"/>
  <c r="U35" i="50"/>
  <c r="E36" i="50"/>
  <c r="K36" i="50"/>
  <c r="Q36" i="50"/>
  <c r="W36" i="50"/>
  <c r="G37" i="50"/>
  <c r="M37" i="50"/>
  <c r="S37" i="50"/>
  <c r="E43" i="50"/>
  <c r="K43" i="50"/>
  <c r="Q43" i="50"/>
  <c r="M44" i="50"/>
  <c r="S44" i="50"/>
  <c r="O45" i="50"/>
  <c r="U45" i="50"/>
  <c r="F47" i="50"/>
  <c r="L47" i="50"/>
  <c r="V49" i="50"/>
  <c r="W49" i="50"/>
  <c r="F36" i="50"/>
  <c r="T37" i="50"/>
  <c r="G24" i="50"/>
  <c r="U25" i="50"/>
  <c r="P31" i="50"/>
  <c r="N33" i="50"/>
  <c r="M36" i="50"/>
  <c r="X49" i="50"/>
  <c r="V35" i="50"/>
  <c r="L36" i="50"/>
  <c r="N37" i="50"/>
  <c r="E23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P48" i="50"/>
  <c r="F49" i="50"/>
  <c r="R49" i="50"/>
  <c r="G23" i="50"/>
  <c r="S23" i="50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H43" i="50"/>
  <c r="T43" i="50"/>
  <c r="J44" i="50"/>
  <c r="L45" i="50"/>
  <c r="X45" i="50"/>
  <c r="I47" i="50"/>
  <c r="O47" i="50"/>
  <c r="U47" i="50"/>
  <c r="K48" i="50"/>
  <c r="G49" i="50"/>
  <c r="M49" i="50"/>
  <c r="S49" i="50"/>
  <c r="P35" i="50"/>
  <c r="I25" i="50"/>
  <c r="F32" i="50"/>
  <c r="R32" i="50"/>
  <c r="H33" i="50"/>
  <c r="L49" i="50"/>
  <c r="I23" i="50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Q24" i="48"/>
  <c r="O31" i="48"/>
  <c r="G33" i="48"/>
  <c r="N44" i="48"/>
  <c r="M47" i="48"/>
  <c r="K49" i="48"/>
  <c r="Z21" i="48"/>
  <c r="Z48" i="48" s="1"/>
  <c r="U31" i="48"/>
  <c r="M33" i="48"/>
  <c r="F43" i="48"/>
  <c r="T44" i="48"/>
  <c r="S47" i="48"/>
  <c r="Q49" i="48"/>
  <c r="Z20" i="48"/>
  <c r="Y22" i="48"/>
  <c r="Y41" i="50" s="1"/>
  <c r="Y45" i="50" s="1"/>
  <c r="E32" i="48"/>
  <c r="S33" i="48"/>
  <c r="L43" i="48"/>
  <c r="J45" i="48"/>
  <c r="I48" i="48"/>
  <c r="W49" i="48"/>
  <c r="F36" i="48"/>
  <c r="K23" i="48"/>
  <c r="K42" i="50" s="1"/>
  <c r="W23" i="48"/>
  <c r="W42" i="50" s="1"/>
  <c r="W46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49" i="4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S25" i="53" l="1"/>
  <c r="Q25" i="53"/>
  <c r="Z47" i="53"/>
  <c r="Z48" i="53"/>
  <c r="Y49" i="53"/>
  <c r="AE17" i="53"/>
  <c r="Y24" i="53"/>
  <c r="K25" i="53"/>
  <c r="Y43" i="53"/>
  <c r="G25" i="53"/>
  <c r="Y35" i="53"/>
  <c r="E25" i="53"/>
  <c r="Y25" i="53" s="1"/>
  <c r="AF17" i="53"/>
  <c r="AF19" i="53" s="1"/>
  <c r="Y48" i="53"/>
  <c r="Y23" i="53"/>
  <c r="O25" i="53"/>
  <c r="Y37" i="53"/>
  <c r="Y36" i="53"/>
  <c r="U25" i="53"/>
  <c r="Y45" i="53"/>
  <c r="I25" i="53"/>
  <c r="W25" i="53"/>
  <c r="AG17" i="53"/>
  <c r="AG19" i="53" s="1"/>
  <c r="AD15" i="53"/>
  <c r="Y34" i="53"/>
  <c r="Y46" i="53"/>
  <c r="W46" i="53"/>
  <c r="W34" i="53"/>
  <c r="M34" i="53"/>
  <c r="M46" i="53"/>
  <c r="I46" i="53"/>
  <c r="I34" i="53"/>
  <c r="K34" i="53"/>
  <c r="K46" i="53"/>
  <c r="O34" i="53"/>
  <c r="O46" i="53"/>
  <c r="AG15" i="53"/>
  <c r="Q34" i="53"/>
  <c r="Q46" i="53"/>
  <c r="E34" i="53"/>
  <c r="E46" i="53"/>
  <c r="Z32" i="51"/>
  <c r="Z35" i="51"/>
  <c r="Z43" i="51"/>
  <c r="G25" i="51"/>
  <c r="Y37" i="51"/>
  <c r="M46" i="52"/>
  <c r="M34" i="52"/>
  <c r="W46" i="52"/>
  <c r="W34" i="52"/>
  <c r="G34" i="52"/>
  <c r="G46" i="52"/>
  <c r="O34" i="52"/>
  <c r="O46" i="52"/>
  <c r="Q34" i="52"/>
  <c r="Q46" i="52"/>
  <c r="Y25" i="52"/>
  <c r="K46" i="52"/>
  <c r="K34" i="52"/>
  <c r="I46" i="52"/>
  <c r="I34" i="52"/>
  <c r="E34" i="52"/>
  <c r="E46" i="52"/>
  <c r="S34" i="52"/>
  <c r="S46" i="52"/>
  <c r="Y46" i="52"/>
  <c r="Y34" i="52"/>
  <c r="Q42" i="49"/>
  <c r="Q34" i="50"/>
  <c r="Y37" i="48"/>
  <c r="W25" i="48"/>
  <c r="E25" i="48"/>
  <c r="G25" i="48"/>
  <c r="Z44" i="48"/>
  <c r="V43" i="50"/>
  <c r="P43" i="50"/>
  <c r="K25" i="48"/>
  <c r="S25" i="48"/>
  <c r="AD17" i="51"/>
  <c r="Y23" i="50"/>
  <c r="Y49" i="50"/>
  <c r="Q46" i="50"/>
  <c r="Y49" i="48"/>
  <c r="K23" i="50"/>
  <c r="K34" i="50" s="1"/>
  <c r="O25" i="48"/>
  <c r="Y33" i="48"/>
  <c r="Q49" i="50"/>
  <c r="Q45" i="50"/>
  <c r="W48" i="50"/>
  <c r="G44" i="50"/>
  <c r="Y31" i="51"/>
  <c r="AH6" i="51"/>
  <c r="AG15" i="51"/>
  <c r="AE15" i="51"/>
  <c r="Y32" i="51"/>
  <c r="AE17" i="51"/>
  <c r="Z31" i="51"/>
  <c r="I25" i="51"/>
  <c r="AF17" i="51"/>
  <c r="AF19" i="51" s="1"/>
  <c r="Z47" i="51"/>
  <c r="Z36" i="51"/>
  <c r="Z45" i="51"/>
  <c r="AG17" i="51"/>
  <c r="AG19" i="51" s="1"/>
  <c r="AD15" i="51"/>
  <c r="Z49" i="51"/>
  <c r="Z44" i="51"/>
  <c r="Y23" i="51"/>
  <c r="Y34" i="51" s="1"/>
  <c r="Y44" i="51"/>
  <c r="U25" i="51"/>
  <c r="Y36" i="51"/>
  <c r="Y48" i="51"/>
  <c r="Y35" i="51"/>
  <c r="S25" i="51"/>
  <c r="M25" i="51"/>
  <c r="Z33" i="51"/>
  <c r="Y45" i="51"/>
  <c r="Y24" i="51"/>
  <c r="Y44" i="48"/>
  <c r="Y40" i="50"/>
  <c r="Z49" i="48"/>
  <c r="Z41" i="50"/>
  <c r="Z45" i="50" s="1"/>
  <c r="P49" i="50"/>
  <c r="P45" i="50"/>
  <c r="U48" i="50"/>
  <c r="U44" i="50"/>
  <c r="Y23" i="48"/>
  <c r="Y42" i="50" s="1"/>
  <c r="Y39" i="50"/>
  <c r="O48" i="50"/>
  <c r="O44" i="50"/>
  <c r="Y48" i="48"/>
  <c r="I49" i="50"/>
  <c r="Y42" i="49"/>
  <c r="X48" i="50"/>
  <c r="T48" i="50"/>
  <c r="T44" i="50"/>
  <c r="I48" i="50"/>
  <c r="I44" i="50"/>
  <c r="O34" i="48"/>
  <c r="O42" i="50"/>
  <c r="O46" i="50" s="1"/>
  <c r="M46" i="51"/>
  <c r="M42" i="49"/>
  <c r="M46" i="49" s="1"/>
  <c r="J49" i="50"/>
  <c r="J45" i="50"/>
  <c r="U23" i="50"/>
  <c r="U34" i="50" s="1"/>
  <c r="S46" i="51"/>
  <c r="S42" i="49"/>
  <c r="S46" i="49" s="1"/>
  <c r="E42" i="49"/>
  <c r="E46" i="49" s="1"/>
  <c r="N48" i="50"/>
  <c r="N44" i="50"/>
  <c r="O34" i="50"/>
  <c r="O42" i="49"/>
  <c r="O46" i="49" s="1"/>
  <c r="O46" i="51"/>
  <c r="V48" i="50"/>
  <c r="Z35" i="48"/>
  <c r="Z39" i="50"/>
  <c r="I42" i="49"/>
  <c r="I46" i="49" s="1"/>
  <c r="I46" i="51"/>
  <c r="G42" i="49"/>
  <c r="H48" i="50"/>
  <c r="H44" i="50"/>
  <c r="M25" i="48"/>
  <c r="U25" i="48"/>
  <c r="Q25" i="48"/>
  <c r="Y45" i="48"/>
  <c r="Z36" i="48"/>
  <c r="Z40" i="50"/>
  <c r="K46" i="50"/>
  <c r="K42" i="49"/>
  <c r="K46" i="49" s="1"/>
  <c r="K25" i="51"/>
  <c r="Q25" i="51"/>
  <c r="O25" i="51"/>
  <c r="Z37" i="51"/>
  <c r="Y49" i="51"/>
  <c r="W25" i="51"/>
  <c r="Y33" i="51"/>
  <c r="Q34" i="51"/>
  <c r="Q46" i="51"/>
  <c r="W46" i="51"/>
  <c r="W34" i="51"/>
  <c r="U34" i="51"/>
  <c r="S34" i="51"/>
  <c r="M34" i="51"/>
  <c r="K46" i="51"/>
  <c r="K34" i="51"/>
  <c r="I34" i="51"/>
  <c r="G34" i="51"/>
  <c r="G46" i="51"/>
  <c r="E34" i="51"/>
  <c r="E46" i="51"/>
  <c r="O34" i="51"/>
  <c r="Z49" i="49"/>
  <c r="I46" i="50"/>
  <c r="I34" i="50"/>
  <c r="G34" i="50"/>
  <c r="G46" i="50"/>
  <c r="Z33" i="50"/>
  <c r="Z37" i="50"/>
  <c r="Y24" i="50"/>
  <c r="Y25" i="50"/>
  <c r="M46" i="50"/>
  <c r="M34" i="50"/>
  <c r="Y46" i="50"/>
  <c r="Y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34" i="49"/>
  <c r="W46" i="49"/>
  <c r="W34" i="49"/>
  <c r="K34" i="49"/>
  <c r="Y49" i="49"/>
  <c r="Y33" i="49"/>
  <c r="Y37" i="49"/>
  <c r="M25" i="49"/>
  <c r="Y45" i="49"/>
  <c r="Y23" i="49"/>
  <c r="O34" i="49"/>
  <c r="U34" i="49"/>
  <c r="M34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25" i="48" l="1"/>
  <c r="Z49" i="50"/>
  <c r="Y25" i="51"/>
  <c r="Y46" i="51"/>
  <c r="Z44" i="50"/>
  <c r="Z48" i="50"/>
  <c r="Z47" i="50"/>
  <c r="Z43" i="50"/>
  <c r="U42" i="49"/>
  <c r="U46" i="49" s="1"/>
  <c r="U46" i="51"/>
  <c r="Y47" i="50"/>
  <c r="Y43" i="50"/>
  <c r="U46" i="50"/>
  <c r="Y44" i="50"/>
  <c r="Y48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<sst xmlns="http://schemas.openxmlformats.org/spreadsheetml/2006/main" count="4838" uniqueCount="118">
  <si>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</si>
  <si>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</si>
  <si>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</si>
  <si>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</si>
  <si>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</si>
  <si>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</si>
  <si>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</si>
  <si>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</si>
  <si>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</si>
  <si>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</si>
  <si>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</si>
  <si>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</si>
  <si>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</si>
  <si>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</si>
  <si>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</si>
  <si>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</si>
  <si>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</si>
  <si>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</si>
  <si>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</si>
  <si>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</si>
  <si>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</si>
  <si>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</si>
  <si>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</si>
  <si>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</si>
  <si>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</si>
  <si>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</si>
  <si>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</si>
  <si>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</si>
  <si>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</si>
  <si>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</si>
  <si>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</si>
  <si>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</si>
  <si>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</si>
  <si>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</si>
  <si>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</si>
  <si>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</si>
  <si>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</si>
  <si>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</si>
  <si>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</si>
  <si>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</si>
  <si>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</si>
  <si>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</si>
  <si>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</si>
  <si>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</si>
  <si>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</si>
  <si>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</si>
  <si>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</si>
  <si>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</si>
  <si>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</si>
  <si>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</si>
  <si>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</si>
  <si>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</si>
  <si>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</si>
  <si>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</si>
  <si>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</si>
  <si>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</si>
  <si>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</si>
  <si>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</si>
  <si>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</si>
  <si>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</si>
  <si>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</si>
  <si>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</si>
  <si>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</si>
  <si>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</si>
  <si>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</si>
  <si>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</si>
  <si>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</si>
  <si>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</si>
  <si>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</si>
  <si>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</si>
  <si>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</si>
  <si>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</si>
  <si>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</si>
  <si>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</si>
  <si>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</si>
  <si>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</si>
  <si>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</si>
  <si>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</si>
  <si>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</si>
  <si>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</si>
  <si>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</si>
  <si>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</si>
  <si>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</si>
  <si>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</si>
  <si>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</si>
  <si>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</si>
  <si>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</si>
  <si>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</si>
  <si>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</si>
  <si>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</si>
  <si>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</si>
  <si>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</si>
  <si>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</si>
  <si>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</si>
  <si>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</si>
  <si>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</si>
  <si>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</si>
  <si>
    <t>令和7年3月</t>
    <phoneticPr fontId="9"/>
  </si>
  <si>
    <t>年計</t>
    <rPh sb="0" eb="1">
      <t>ネン</t>
    </rPh>
    <rPh sb="1" eb="2">
      <t>ケイ</t>
    </rPh>
    <phoneticPr fontId="9"/>
  </si>
  <si>
    <t>農水産</t>
    <rPh sb="0" eb="3">
      <t>ノウスイサン</t>
    </rPh>
    <phoneticPr fontId="9"/>
  </si>
  <si>
    <t>金属</t>
    <rPh sb="0" eb="2">
      <t>キンゾク</t>
    </rPh>
    <phoneticPr fontId="9"/>
  </si>
  <si>
    <t>金属製品機械</t>
    <rPh sb="0" eb="2">
      <t>キンゾク</t>
    </rPh>
    <rPh sb="2" eb="4">
      <t>セイヒン</t>
    </rPh>
    <rPh sb="4" eb="6">
      <t>キカイ</t>
    </rPh>
    <phoneticPr fontId="9"/>
  </si>
  <si>
    <t>窯業品</t>
    <rPh sb="0" eb="2">
      <t>ヨウギョウ</t>
    </rPh>
    <rPh sb="2" eb="3">
      <t>ヒン</t>
    </rPh>
    <phoneticPr fontId="9"/>
  </si>
  <si>
    <t>化学工業品</t>
    <rPh sb="0" eb="2">
      <t>カガク</t>
    </rPh>
    <rPh sb="2" eb="5">
      <t>コウギョウヒン</t>
    </rPh>
    <phoneticPr fontId="9"/>
  </si>
  <si>
    <t>紙　パルプ</t>
    <rPh sb="0" eb="1">
      <t>カミ</t>
    </rPh>
    <phoneticPr fontId="9"/>
  </si>
  <si>
    <t>繊維工業品</t>
    <rPh sb="0" eb="2">
      <t>センイ</t>
    </rPh>
    <rPh sb="2" eb="5">
      <t>コウギョウヒン</t>
    </rPh>
    <phoneticPr fontId="9"/>
  </si>
  <si>
    <t>食糧工業品</t>
    <rPh sb="0" eb="2">
      <t>ショクリョウ</t>
    </rPh>
    <rPh sb="2" eb="5">
      <t>コウギョウヒン</t>
    </rPh>
    <phoneticPr fontId="9"/>
  </si>
  <si>
    <t>雑　工業品</t>
    <rPh sb="0" eb="1">
      <t>ザツ</t>
    </rPh>
    <rPh sb="2" eb="5">
      <t>コウギョウヒン</t>
    </rPh>
    <phoneticPr fontId="9"/>
  </si>
  <si>
    <t>雑品</t>
    <rPh sb="0" eb="2">
      <t>ザッピン</t>
    </rPh>
    <phoneticPr fontId="9"/>
  </si>
  <si>
    <t>入庫</t>
    <rPh sb="0" eb="2">
      <t>ニュウコ</t>
    </rPh>
    <phoneticPr fontId="9"/>
  </si>
  <si>
    <t>出庫</t>
    <rPh sb="0" eb="2">
      <t>シュッコ</t>
    </rPh>
    <phoneticPr fontId="9"/>
  </si>
  <si>
    <t>残高数量</t>
    <rPh sb="0" eb="2">
      <t>ザンダカ</t>
    </rPh>
    <rPh sb="2" eb="4">
      <t>スウリョウ</t>
    </rPh>
    <phoneticPr fontId="9"/>
  </si>
  <si>
    <t>保管金額</t>
    <rPh sb="0" eb="2">
      <t>ホカン</t>
    </rPh>
    <rPh sb="2" eb="4">
      <t>キンガク</t>
    </rPh>
    <phoneticPr fontId="9"/>
  </si>
  <si>
    <t>平均</t>
    <rPh sb="0" eb="2">
      <t>ヘイキン</t>
    </rPh>
    <phoneticPr fontId="9"/>
  </si>
  <si>
    <t>月平均</t>
    <rPh sb="0" eb="1">
      <t>ツキ</t>
    </rPh>
    <rPh sb="1" eb="3">
      <t>ヘイキン</t>
    </rPh>
    <phoneticPr fontId="9"/>
  </si>
  <si>
    <t>年計(仮)</t>
    <rPh sb="0" eb="1">
      <t>ネン</t>
    </rPh>
    <rPh sb="1" eb="2">
      <t>ケイ</t>
    </rPh>
    <rPh sb="3" eb="4">
      <t>カリ</t>
    </rPh>
    <phoneticPr fontId="9"/>
  </si>
  <si>
    <t>令和7年4月</t>
    <phoneticPr fontId="9"/>
  </si>
  <si>
    <t>令和7年5月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</si>
</sst>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#,##0_ "/>
    <numFmt numFmtId="181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80" fontId="1" fillId="0" borderId="0" xfId="3" applyNumberFormat="1"/>
    <xf numFmtId="181" fontId="1" fillId="0" borderId="0" xfId="3" applyNumberForma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1" fillId="0" borderId="0" xfId="3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6" fontId="1" fillId="0" borderId="0" xfId="3" applyNumberFormat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A32ADD-1E7D-43EA-BEBA-F5CF20DFA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6677609-C375-450D-9851-0D8CC7515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5EF4431-D3EF-4395-9C98-4B10E24BF6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2E0B955-1CAE-4441-B35B-8936343E7C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ED37354-F9BC-4CBF-8D3C-0AF0FF632F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362F67D-E37C-487E-AF87-A8064C1F4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6483C32-895D-4D93-AC6E-3307181BD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E7F2C3C-E1CB-48B7-B9DD-E510223F06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4E58CCA-255A-4DBC-AD57-2F8D750F0A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7FC36B2-0EAF-4215-9C74-8E5D1D82F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11E4382-4BF3-4E3A-8753-8BBB2BAD9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8701C44-B73E-4E6F-836E-EAF87CE0B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51AE94-51DB-4EE6-BD91-4556CF79B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EB0DCD7-DC2E-4A3D-B0D8-7A5E10966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0347803-3CB0-459A-AACE-14C4C15F0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8E2489C-CA62-4665-8F46-219570AA9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5E9BA71-495F-4513-ACC7-349EC9873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FBEDE4A-9FE6-4022-B6C4-BEC61383B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E3DB43A-FEEC-48F4-9217-D7086E99F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AEDF290-685C-4C76-8C33-DABFE16EC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EC4DBCF-8C6E-4585-8C86-E12D5450A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B4337C8-E0CA-4F0E-B9BD-7CA25B03CD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6C782187-C1C3-4035-A7DF-4A7B2D68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97454C-90FA-4204-B500-A96299C7E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A744212-3874-4DEE-BB88-7B32967167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64BAC66-D181-4896-B596-66221795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40D0509-6A71-4352-A887-EEED24B38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1D63D8A-12EA-4651-94B2-769C93D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EA674E-DCC7-4938-8ABC-A7C3109608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64830EC-56CE-4A7E-8913-0306DC7E5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E514FDD-EE1B-4A0F-A869-640F905C3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8C21C09-50D2-4805-AC61-F91C02D1C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0C9D1B9-DA3B-4423-A2A8-3B4CEC389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76E43B7-A48D-4FE6-B250-D8BA0598D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7227906-FB8D-463F-9CA2-E55F327AC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05610D1-68C1-40E6-8B87-4F963D9A0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682C113-4DC5-47DB-8A7E-34E608B87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7657350-3CFA-4CA8-B247-0B86E4DCC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3EEA99-3B30-43C7-B209-612F75229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A9709BA-661E-4150-96C4-34358CA861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CBF1DE-0243-4552-B7C8-A44B234B9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9772AD0-F665-42C0-9EA9-8460170DA9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C0AC64C-2BCA-4BAD-A896-2F75FF61DC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4C95BD3-9260-4D5B-9299-9E588153C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13CD161-0B39-4E9C-BE32-0C5BFA4F6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12C43E-8820-4588-9A0E-268B0EED6E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2225916-03B6-4BD7-BB78-72F954F19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58286F8-42AD-45BA-88D7-706905F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591CED2-E057-4BF0-BB01-D1FCB590B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02E5F0A-A881-4BCE-A9FC-66E217B779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EF7A844-6731-41DF-9364-CCC5C3885A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E12FDF3-2D86-4123-B2CB-3A4125B1FC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6BA88F6-06D7-4E12-A3AC-22AAE18BE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6FAE73D-F70B-4133-8D96-A49C8BA895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FA1078-7C27-43BC-8545-4070E5F86A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5D09D85-34CB-428A-A998-EEA00D8302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04DD867-8F50-426F-9B68-0559C7BC8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146BF01-0E3F-424D-8779-0DEE1810B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B4AABA-A749-48AC-9A3D-F5FBA9ADB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E873189-817C-41B6-A59F-9CE3EDEFB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731942E-A226-44DC-9CEC-51F5CAA63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86B49A8-0EBA-4CFA-9527-2007EFC5C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1CAFE45-AFDF-4101-85AB-B3D8B8C39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8D3F641-F28B-4112-89CF-44DB8AA9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EA097B-B079-4DBC-9AFF-36B053143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3522B9D-B536-488B-AF15-7B1347DB9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8A1CB08-C6C0-4BF2-AFE8-1329E9A1C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033D86C-3B67-4DB4-B632-4198A5644A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5DEE8A-3E2F-4691-B1E1-4B4514813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7472236-E04D-46E8-BC22-DE04F41E3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7F5D2EC-6378-4FEE-9E5A-249C8D79D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ADC387D-FF6E-4E4E-8FB1-DE836E85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B740101-DA4B-43F2-966E-1CAFF9E34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E745BD7-C7BA-423B-A5D2-375462B38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55AEF1-2666-4C4E-9BF8-8B2AECADF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0CE92D7-F400-46D6-9C29-210F8775D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B15AF9-3B7C-4DD9-947E-D16037FCD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E2DEF3B-42EE-4653-8447-806D10224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A9E0454-DE25-4C0D-93C4-26D55CFFA7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7E4D26C-F3F5-4CCF-B7F5-EEDEEAA03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C8D826-A0C9-4274-8AEB-0D2DE54C1F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4CF4E9A-C78B-4642-A09C-CEB9FA1F24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5214721-19DF-42DD-AFC2-82051A2F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5C16214A-7813-43CC-9B0F-588C8D6807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CBDF766-E0B0-4C67-BF17-040F1043C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7CCCDA-3847-4449-8415-B815CEBA94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7FFC502-F7A0-44BB-8B36-3117C5614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53492D3-917E-4523-8E97-7EF0C022A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16E36E6-461B-48CE-B104-758DF8EE6B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552F000-A3C8-4934-82B5-FBBF96D0A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CB4E091-5B32-451B-98BD-7DF358061A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8AFEE77-85B6-444B-9005-3DB644235B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3777FF7-C983-4914-9561-C8D55ED90B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49BA4FF-2DC0-4701-AC9C-55DE4CF40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765AC1-7742-49E7-9050-3F41BEC5C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3980641-7B0E-4F43-8911-80DEF3853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D90DFBA-7BD7-4E75-9BDA-1807D6980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3196EBE-B8FE-4444-850C-56A6B2491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9FEFAC2-2B0B-407F-9627-0A6B859D6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B55C367-53D9-4CEA-A0CB-E0D967767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302B3DF-5564-473C-92A9-8AAABD71F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29222EC-FCAB-46D4-9CC3-6B5BC921AD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FC04E38-B9EE-4D42-A2C5-AB81FFCD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3CDE992-4886-4D80-9D31-A4C9223F83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1D1C016-BD8A-4EA1-B45F-FD9875E59C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6EAFBD3-0B80-4094-94D4-30173CB5E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B5C8473-D979-4A0D-9DF7-B172F200C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3A6AFE2-48FA-45ED-8A73-AE887DDDBB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7E2FFB1-175C-4CC2-B63D-71836713BB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E26CB43-C3C4-4BDA-8DDE-F417A66AAC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ED3F07-AE69-4E99-B0E1-37B06CBC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5B3FD4E-CDD4-4624-8587-1298998CCF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E394D6C-8538-4ED7-8786-92CFD56E00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773C8D4-B55D-45B9-9BB3-4883BC5A5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1362546-3DAB-4570-B9E3-A0E0B181B8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9EA0626-FB2F-4262-B4A0-32886BB6BF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6FCD482-1BDA-4425-BEC0-6CD457A33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F347FD9-DB4D-4CB2-B9A6-03B78A7414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A1B83E2-7991-482D-ABDC-19EC2D3F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FD1B60-E45C-4DC9-B0D7-345FB7B284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43EA643-E944-4AE2-8CB9-6F639C8AB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2EBFC6C-DB83-4328-BE15-142C285D84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D0D4A6E-4417-4B72-B9FD-97AEB5753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E965737-45C9-4C5C-B3D9-2610BD0C9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1552878-1B3A-42DD-AA8F-AEFC325BB1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8ACE89-154B-4B51-8C8D-9DBC90B94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D9B7742-D372-4261-8168-806FC91FC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93B74E1-A376-48B3-841A-D7F3F84F5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E411794-D030-4CBE-B7B6-B322AB6CE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DDECF66-157C-4901-B1AB-F877046EE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E738D1E-7848-4749-A3FD-7D09BBAB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1A0E22-C139-4288-B943-BF310408B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C1C66BB-EB0B-484B-AEA9-89AB302DC2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32B8124-4D1C-48B5-8ED7-29E1922F8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749E9-2E1A-412E-A4E3-94ED17444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F6B5033-22F4-4537-80CD-56C22225A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D5899A5-C531-4B49-8338-8BFC72059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26FE92D-6646-4AAB-95C3-805994ED7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5A39F37-D20D-4786-BF2B-D7B345F67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BA7BB77-1210-4A5D-86CA-CCFD4F85F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7516A9B-1DBD-4361-98E3-7142B56E9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35ADF1-92A6-4743-AB71-EE01B2137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247B5D2-E45F-48AE-8984-488C98879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37A14D3-E834-4C25-9696-13B290D26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629280E-E081-4183-AD1E-3E12AFD75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26B8E90-BFDB-431A-B66E-A0FCAD996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194B1A-A2AF-4C0E-B83C-685A933F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250093E-14F7-4033-A4E9-3AE585759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CB030EB-851C-4673-9503-D56DB000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7B841F0-0056-4AEF-86CD-EB2283648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6010E06-1BE0-4F52-B545-B5A4E61F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78E1104-AFBD-4E78-8172-62497414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3FF7BCE8-EA6C-42E7-BAD7-F0B2AF5DE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2E5DE16-7DAD-4746-8358-8760BCD2F7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BAB3930C-77FB-44E1-90C8-EFCEEEC6E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578D8B7-2C42-4A96-A8F1-45A81011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43A648D-1841-4076-BD3E-8AF3F0F22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12C8682-ED4C-400D-BE82-D8F723012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F39A730-4BDC-4F54-8A89-3AD66F809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8F64783-1C8F-4288-B90D-6FF3B0775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6FCD7FD-202F-41F1-A1DA-7C4DB72B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B5BBF85-F292-42A4-883B-6DAA98FD0B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63C68B-2AB4-47BF-A2C6-F77233A61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E368189-ED3A-4E75-8DAA-5855E4AFF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F474FB3-EA54-4C66-AE6E-D6A20E8FD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EA3BEB9-95BB-4C96-84A7-7133CEA1C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6103452-8293-45FF-B3A4-D2FDD1C54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26B5189-62FC-4318-9C38-5092455B8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63D3ED6-EB6D-42EF-90B4-918F873546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147952-BB36-4912-8FFA-BA9134D198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1B1524-F8C2-45B0-874E-1F5BCDCA6C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8D437FD-0B6F-4363-B67E-F95B6ECB3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D257F8C-662B-41D3-B2B7-9D3958FD01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45373C6-4C5D-4ECD-9674-C1CDD804D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6B1D42C-EFBF-4E6F-A4ED-7BCC681B05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BB6CDF59-55F3-4C81-9B00-0B060070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1CA04F28-F487-4029-BC0F-1C62636100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E7F0011E-CF15-4CC6-BC4C-200C2840F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12F35BA-7A49-40B8-AEF4-8C84BDC9BC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11AB899-5CE9-4319-B9C5-40809670A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C8B2F09-3F53-47ED-8251-CFD9BE3BC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0151D9A0-3E59-47C7-8784-FDCD3695E0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2941C05C-77F8-41CB-960A-5DAD5E0FC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B61A45A2-292E-4F1A-A8EA-14ACF3F5F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27C39F53-044B-4C60-A44D-5107F920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9DA7EE-880B-43AF-88A6-C08610ECF0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F3D50E7-AEB6-4C62-86C9-17B4F3BB6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3F01A2B9-B141-4DEA-BF9E-DC1877C10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57D6575E-9C41-412F-868D-BFAA49A73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4A94F66C-A80B-4464-B55B-6C240B5BAF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5D0B20EA-53C1-4422-952D-4A41374A01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BD00263-0821-456E-8B58-C7DC6FEC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564E951-80B7-4D96-96F5-B3BD59B20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6A1B68D2-59B4-4B55-B031-D457B2948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307212E5-0AED-48CE-92E8-C6077BD0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84ABD65B-5C1B-4639-AE6A-221B0DD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94191836-C803-424E-B70E-98FA3044B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0B7548A-E286-4CD4-9239-89F5AE4B2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CD979B9-5410-4AD1-ACA1-253DA66E5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0B673156-05DB-477B-A67D-A7F75F876B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7C7C97E5-E909-46F6-BC6B-DCC0553DF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674A9BBA-D08C-4A8D-8B61-E16139657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5986E046-32DE-4772-AAD8-73BEB90DB4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7DDA3C6-6E54-4402-ADD3-09AC545CB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A9F5D4D-45FC-4017-826E-8E51FB5AD6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A4EF7EE9-6188-4C8D-A1B0-D7040EF68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BDB479A-2470-473E-81CE-51A207CD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3F1B8775-51FB-4DD9-BAE6-E49F8BE9FA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7066C15D-8DA1-49E0-BA4B-3F0F78611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A6B72F-4558-4ABE-97EB-82D662349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CA0734-8516-4BD8-B54C-0C574DE642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95BFBC43-23FD-42BE-8157-C488F5B17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51154B3B-D86D-471E-B99B-A93D19011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81E0D206-A1B3-4A01-97D3-F9C5B27EC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9DAD0664-7BA6-496B-AD04-431D5BFEB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2BAADB0-5FA7-40BF-8C24-A683B09C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B1FBCA9-1C03-48B8-97DD-D0F2E09F79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2548CFEE-736B-43BA-A01E-840074BDB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F266C196-B8DD-4F9F-8287-46AC00B946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3DAC28C4-7A8E-4820-9048-F7FBC68E6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25FEDA6C-681B-488D-B943-73B4B6C4E3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33D3EE3-BCC9-4534-AFF4-568430214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71E4C2-1691-43FE-8C62-3D9ADF400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D5998BFE-E676-4CDB-9B2B-E082EA0C1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A424609E-F16F-4805-B8B7-50379BBDD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636444B6-004C-4A7A-B120-83C0B899E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92896C6D-B780-4638-82B2-BDDABA95E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F5ADCD5-88CC-465D-A115-1B8A0D0F2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4188FA0-56FD-4CDE-8473-9A18D2509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82B41F44-33E6-405D-BCD8-1E06C4220F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FD6C22C3-E949-407B-8B1F-D3E9782D5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8951ADC1-414B-4DFF-8EB6-35B9EC63F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4ADC21F4-0906-427B-AFCB-A4F40E4907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4EEF0EC-BE01-4373-9E85-C3ED22C38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6D9F98F-B821-4F09-BCC1-78C3ECC446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F33CA20-5FA2-4FD3-9E61-937C7C2DD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3EC261F4-1A20-4087-BC1C-337BC304B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D9AC1ED8-7140-4A93-8C24-5574D811D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D32375A9-EF05-4895-8008-BE0B1564D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D3D508B-0274-4A0C-8370-1DD63B8A7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F7314A-7AB8-4631-AF7F-0476463D97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F65DA6E5-504C-46C7-A893-0C486E885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5C975C30-9681-496C-8B75-F9D1D232F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7C8CD335-1AC5-4E24-88BF-F7D39D2C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4FD9820D-D9EF-4654-B23A-FF0F057F1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FCEEC69-E03D-44E7-82A8-3E7050E34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46FC588-8C42-4CEB-9693-996ABD38B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D7BC0570-D6A5-47E7-8857-841590AEE2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13D088B1-A87B-44E5-AF90-7E2483239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71316F7-4C85-430D-8D34-D4F57B9B5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0F7ED494-C55E-4597-83D4-6633DA46C9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043160-62F5-46A1-82B0-01A26A1DD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D8BCA-29E3-4A38-A7B5-7185944493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D4F46022-B80B-48B0-845F-640222D317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D8F7E353-E92B-43EE-A7B6-4CC8DA2957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62D0263F-B311-4544-98CC-74C1E9BA01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7E83907E-17BB-4ECD-B12B-0554AC40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E864918-36F9-4642-B197-FE5CC4B2E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3C9084-ED7F-4DD0-A6C1-38A102E50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32A90A-5BF2-42D4-879E-A49497C1FC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40BCCF-ADF9-412A-BE88-528A91427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2BBD87-6A3A-4671-8AE7-BB9C6AFF5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CC446EF-09B5-4C95-BCD7-2CC4853DF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B34F9E-8B5B-4C36-B9AE-2166889E2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710A84E5-D626-4358-82C7-22DD1A68C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E43B55-17CB-4BF7-B79E-31CF29203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73B408-4B6A-4D08-9B0A-C6EE94A3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52E163B-51B7-4DD6-934B-7F081D6D2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4B70C33-2ACB-4B77-ABDC-3762E9CCA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D426950-BC9D-4822-B62B-6771C62A7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1C6751A-C349-4661-BBE2-5F9E842691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06187C7-CF59-4BB0-9ED1-1C8DD56BC3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B73C656-9E1A-4277-8ED7-9ECCD996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92F1B4F-C530-4E63-9B3F-936F6ABCC9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C2E767F-6E57-4443-810E-7665524E4B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E79F9D8-D4CF-46BD-809A-51EC12A79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71DA4D8-EA07-4E3E-B5F2-B2916CF14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947E58-D4A7-4117-8F6C-9B6B19EBE3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458135D-E72E-46C0-B241-85C10F653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648469B-66E2-4230-9FD7-49BE464B6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D3986D0-F267-4F79-957D-04E1DC5DB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90C8FD-BE3A-48E0-A95C-32E8C99FC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022961-D43A-486B-A67C-258F58FDC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6FD9219-AB0F-4C37-B728-C6444750E9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48C85E-B548-49A5-BD01-0CDFF2BDB4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9F6E91E-F27D-4848-86AB-5B5800262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07745-4F2D-4C3A-9B45-0D288A55E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691EF32-A416-44E0-B0B4-075E9AFBA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2D2DAA0-C89B-48C1-A98D-C2D58CC815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4373FAD-8AFB-4000-BDE0-1E03F64C2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99516B-3C8A-4443-84AA-D541FBE63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C1B0AD-6BD8-40B4-AF4B-DEF43055B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031446B-DB40-4B27-BB6B-124AC33CD4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40CC242-3909-4A8F-8381-F3FB224E67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E7707B0-4E01-43CC-8FE4-23C9F08D0F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D3EF14-DB5D-4F17-8E57-9CF2809DA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02063E-51E5-480F-B677-46641CDE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7837C38-55CC-424A-9922-EC242FBA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1F58393-5FA5-4A72-9DA0-ADFE35278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11F1DBC-92FA-4BC6-A2CE-94B327925B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4A3B0C7-F4C6-4F3E-9393-960ECC62CC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82FFCD3-ACEE-4E6F-955B-AE9F5059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BAEF639-4866-4187-A634-0E93F49B9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068CBE5-67F7-4705-802D-B7F7E4609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391E0D8-1BDC-4A7D-BDEF-D8C0D1F36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83A885-2680-4A35-A2F0-9166FA9252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926A3E3-1A2B-4B85-8F2E-42AAA92AF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D76F5B-6B01-4697-B3B1-B4CF06E4B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63E30FB-6489-4E4F-83A8-6D48E754BA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4218650-17CB-4994-84F9-789A4404E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5CD3BF0-7F03-42BC-86A7-1563F0B2F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327262-AAF2-4E49-B8B9-1E1686A6DD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099BE47-C066-462D-B0B5-122FAFBAB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18C2D75-DE84-4D8B-88E9-CC7147CC6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B725E39-E8FB-4305-BF21-87180047B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D6F40C4-002F-42D8-BB85-B08BEDC15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479D9B3-3BDD-434D-B698-F6955F8D0C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B03A1C3-E67D-4E99-BC43-8D10F43F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560C697-223A-4346-89A0-AC19CC372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932C67A-10E8-4940-8936-B40B02896D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20002E-C0A1-465C-95BC-43E3A63C7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32ADA7F-D83E-4369-BA89-EDC8EA286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0618D2C-AF13-439C-8C9D-80CCB17FE4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585D74-C722-483B-8AF6-9DBE6DFB9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58BF99C7-469B-48C3-914F-1E519DE95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451CB88-DB30-4026-86ED-C1DAEBF6D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8512B1C-D3E3-4D2C-8AFD-70531D012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992251E-3306-46D0-8CAC-03766E6CE8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2ACA919-84B6-4D80-8D6B-DBA5E468E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2E05B17-726D-4E35-B869-2B874A0DF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B881BEB-C017-43B5-88FE-F87BFCBEB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5E71869-9C4E-4B44-B265-15CA3555C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BEB15A-181B-4A71-AAEA-26A0278CA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5ACE7FF-3627-474F-BB16-982BD0EFE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6FBCBCB-2E19-4E40-9FA4-F17FAB52B9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21DE7BC-3E7C-4211-8CA3-B1EA165A6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D580893-9A03-4128-BB7E-CCC181211F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EFF82DB-A9CC-4DF3-B9C8-4F273AE35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70550C9-17AA-4E02-97DE-B643C1918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3CEEEE4-6813-486D-9A8F-3F80E69A4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6C14AA-1448-4D50-B8AC-4D6ABC165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B93EE31-30F8-42C3-9632-B82B755D9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B07220E-B1B7-4CC6-B630-D060411EB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A3D7D1F-D1BE-47E3-8B7B-0AC4EE967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3BCB74E-B299-447D-A570-89943D5582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8D1E702-A9DC-4909-85A6-72A5E7EC0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85AA3D0-EB63-489B-A516-E08461DF5C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0857E1C-B480-4565-BB0F-D5602E340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AD6BC03-943B-4992-B25B-2303BDDE1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F529E29-D285-44A9-934C-20DBD63FD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DB5E53B-E95D-476F-B40D-E7AEC09D1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6158AE-C227-41C4-9CF1-193233DD1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F9907F0-CB1A-4011-B255-D5192BACC2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C7B3BDE4-D3D8-4D62-992C-5DEFCD4AC6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DD8813-32AB-4439-BFD3-11AE233E4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03E3CBF-8E30-425A-AA5C-DC7BD58D3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F5CB518-CA1F-4F7A-86D0-A5F35630D6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4F647B-95E6-496E-8C3C-6FDDD08FB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B1AB729-41FA-418A-B713-A36763B99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9E4CC8D-9869-4401-A8A6-80277754A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CEEAEC2-6C72-43E2-AF38-E5667B55B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136DB3-147A-433D-8983-1511E533A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18EFD-BC4A-4920-B9F0-14BB2891A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084DDF-C93E-4E83-A9B9-6D1CF5C9A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2AA0CFD-3423-44CA-846D-FBFF24E98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B47C5C6-93C2-4602-BA38-D7D940DD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3228AED-A730-499B-A548-DF42A6757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861B4E2-5DDD-4457-8CD7-905199AFB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E3CE38C-8E38-423E-80DA-456DC970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F012BB3-2678-4CE4-9B8F-23C4ADD7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4C8923D-CF7F-4396-9D69-80A64F86EC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BB1B94E-F1D4-42A6-9B93-228FCD6176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1000C68-C9F2-4EC2-867F-6070456D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5A1DC5A-1FC9-4BF4-B7C0-13850B535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1EF30062-C57D-48DA-9657-955540364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172768-AF1E-4FC3-BCDA-5CD1DE3E8F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809EB21-E134-45EF-9FC8-468C10BE0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A1CEF9-D232-40F9-A60A-0A43BC412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BF3F228-B096-4814-B69B-E9765955F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39EE7B-02F7-4451-9A51-9036EA73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E60CC5C-0745-4CF6-9336-F365DE399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A6C55F0-CC49-489E-8F5C-E0E2D0020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3F1AE1B-E305-48A2-BA1E-17487AB83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02E7F-0D25-4A0B-8948-F5EA0B801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4B0286A-A97D-4CE8-810E-C8ED01250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5948002-9987-444F-96F2-594F73D261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32D25FD-1EBD-4DD7-A317-F374D42C1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2E6FC5-D534-463A-923D-E3802549E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56E14F4-CA6C-4E5B-9F7C-0BA7A4E69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0AB7628-B630-43C4-80C5-64E5838EB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2821AE9-77D3-41D8-8DD0-A60CA21C1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CBFBB-3306-4942-8564-8250E1483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BFA88-4DE8-4E67-A02B-5784A0600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7ECF54E-F48E-48FF-BD5B-3F4A2F5604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2202CEA-8C86-4EEE-8345-2C3413C3C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FB29714-E062-4C84-8190-9E311AFD07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677539-7700-4142-861A-8D79046595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CCF2B10-0F26-4146-8960-269E12EC5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F49C164-2F45-4965-B474-4CC6D6FE5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16106CA-60AB-462E-A531-B6B419BAC2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E10825C-43FA-476F-A9E0-CEE031ECAA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8EBE9D4-A7CC-416E-A356-143097F6A8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B32FD11-4662-40D5-B533-133B2889A4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8C6915A-477A-40DE-A9F2-C51F7ECDEC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99BAAC7-3F93-4347-B89B-2A9CA0A03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6B1F0-05FF-42A0-8173-1C61BE3C8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15E4822-6C38-48C6-922D-3D10F4E6F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0BAE76-27B9-4A76-B254-F05125278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68B098D-A430-444A-93BF-7B59114D8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5438CF-8642-4CD9-BD35-362448E41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AF6BA22-295E-4A7C-BBEB-2EFCEE5FD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EA5589-B30B-4594-98A9-B5C51C525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E26AA4-CC74-4757-ACDE-B5EA6ECF5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8A7AC9-FC65-438A-B375-163DB151C2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39E9DC7-FD43-4037-BA5A-714FA9CECA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ACA455E-2534-4812-81AF-7B11771FD7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031CE43-92B9-4F34-BB0F-D8E0C4498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D22D547-7177-4F44-A9DB-FB9E8344D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E3E6170-9BF1-4C25-9EF3-BB207A68F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61E0CE-16AB-43B8-9A3E-FF3F0DADC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4EFC3B9-27B3-4BC2-AC61-19FF74C1D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82A40F1-0C16-4405-ADE6-0BB2E7377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184320D-E7DC-4B12-BAF7-59414832F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F53D911-7A86-45DF-B58F-AC8F77DF8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1DD941D-AF8D-49D6-B954-3884659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365BACE-AD61-4114-B6CB-06F83CB87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D480653-02B5-4F08-AD53-1E5112FD9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DD6A07-3869-4492-89E7-01D1F7E38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0345633-6E74-4C1A-89A0-2DB3BD990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55846BB-9BFA-419B-9578-A51ECC76F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E19715E-67D6-4066-87BE-7FDB1F8FA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A0AADB8-2C30-4554-8FA3-72BA8DFA1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0109C83-2A84-4D96-B172-4B7AA70C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89A782DB-0983-45A3-95E3-F17F661C9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A69FFE2E-D402-4431-8D76-282D8C206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1CAC240B-B7DB-422D-97F2-6C03EE4EF2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2C3FE8A-71A5-4DBA-8821-334BF65ABB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14C8945D-E192-4DA6-8EB1-9E817699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AE823B4-ED70-48D9-9E29-555B8729C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69394A4D-4C84-4A21-86F4-14D22370D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C3BA8858-DAF4-44AD-922F-70CC4E638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451B3C-AAD8-49A1-9666-93C593F462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9F26AB0C-2A10-477A-8C0F-0F0F4BF95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7692823-4BA4-4979-B344-3C4143F5B7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EC811ED-E9CF-4CF7-8DC3-7DF26CF1A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43903E92-4370-498D-A4CB-56E4F5BBB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DE62249-45B5-4A58-AAAD-5DC06D9F4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8D40D6D7-BD1C-4E02-B124-CD2AC036B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77BFEC-70CF-4CDF-9A48-57CF04A4B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297519-E2FF-464D-92BC-7AF14BB377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229D68F-A086-4631-9742-8EEA74795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D82969C4-FCE9-43AA-ABA5-5F8A23F0C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8B4701F7-A637-44D4-B323-8BEC99C0E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AE188304-9B71-4CDA-A58C-F647B1660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55350534-D561-4855-8077-D3EEA24DB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D164A18-0BCD-4341-9768-0CFEAF7AF2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4B3086-55DF-4210-AFEB-16BB82F41E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40A0D9C-454B-48FC-81ED-C3B0EB425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4B321658-7A00-47C1-953D-327193B5B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F1A18B0-61A3-4F0C-AA3E-79E0619B1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B80E8AC-3BAE-47C9-9103-C14464556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DBB8BD-D033-449B-9CEA-E9C45CACB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DEDBE73-835B-4779-AEFB-6EA18523F9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62897B95-04CB-496D-87C7-A3480883A6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7B5C0D0-2EC4-4290-88E7-0A6DD84328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45A236C9-023E-44C9-8151-BD1AE924F3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9C0B44B-6FF3-4C74-BCCD-6798D7305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819A834E-26CC-4FCC-A018-70D9EC565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AFD12A18-3CC1-4A3A-9525-6A7B16A6A5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DAF82ECD-1013-468F-BA20-3429364CA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73F24FE1-5377-4740-BF27-42C9E0470D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721CCFBB-26D0-4B98-8634-94C92680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2BD43C1-837E-4A67-8483-B457A70DF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64817C6-F3D0-4F0C-8F80-C33CFAC90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7D41588-7D6A-49FB-9145-30B92E371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57376B2B-84CF-404A-AA33-D6E2BDD63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0578AD51-B26E-4C2E-BEF8-A7F138B87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2F175382-117A-4946-B574-F194D6B457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21C93EA-BBC9-414A-9AD2-E6217BA56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C6FB421-8A7C-4529-9C5E-24BF636D39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7C9AA8-059F-4E63-98A1-AE508E0E7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234E89A6-8E2D-4A24-BE2D-D08BEE123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556940E-A470-4746-9408-31080C74F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842F7782-2DEA-42F5-A61E-1A9BBD48E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DEF66434-08A5-455D-9DF5-C824FBD32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9DC850E-A8A2-4340-960B-6E704DB73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002BAA7-1607-4827-A5C7-802472736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BD6399D0-85D4-458A-BC90-5E3D391A1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5A57A572-AC56-4EBF-969D-B7CE6754BE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A7DAE486-2502-461E-AA55-393DC4B3D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3E171543-B80D-4F80-8F62-FD0C8D91E2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C506F4-D156-47C3-B67C-E945A87F87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1DF41FB-0567-4DAA-ACEA-0967E9933A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4298AC25-7B6B-49D7-92F1-8D5E4FC2EF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3696CA4-5A4C-44C7-92A5-3BA4C30849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55A86C66-4EC8-4126-94F0-2933FE1CB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842AA1D-C4E2-42C3-B92E-57053C8299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7354801-B9E4-4724-BFAE-9D6B5A64D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645850C-DC7C-4A1A-A7DA-AB3389BF1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B7339F5A-23BC-403E-B315-308CC2D673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A52F4499-9396-457D-9B7A-1ED62E63B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6C1B09B3-D3A8-477E-A2C4-A2102C936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87EB405-CB65-4424-89C3-50334ADCA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7A6933C-09D6-4441-895C-8DD8421BA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E3ACB0-3CA3-40F5-A3B3-FD456CFB1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C3EC340D-58D0-4234-9E4F-DABAB879A6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6F52E22E-F8BF-4861-A57F-A0F16E6CB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3A10E3F-6229-4A05-9BE0-80D98A6F9D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62776A4-9E2E-42F9-B46A-B906B79F39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8778B59-F773-4CCF-9434-03E8FC4C03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5F11254-B3A9-4A33-B354-33D9A40D5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995B674-CFED-4650-9D5F-FC4813E46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C186107F-7F9C-4B82-8EA7-2E029DBB3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F29429C2-FBFD-4560-AB98-C355F3FAD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B2D7F6E3-E65F-4EEB-BB36-B8C359F55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58CC5-95C1-4459-92C6-285F6C014E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260F33-8709-4AA0-BC47-38B22CD00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0EEF48-0901-4C87-9640-C42C2078A1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651A71-D2A5-4DC6-9A24-9C240D7D8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CAE3948-FFAA-4113-9CCB-517EF7956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4C8415D-C969-4D54-AEBC-DDBFF820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2399831-6D74-415A-A643-EAA341EA1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2CBBD12-ACFC-42E4-B4F4-A6F7588C72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7FC8FF2-9229-4A40-9088-6F673EBD4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2F7EC34-BA07-4484-9DA7-0BF6E953E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5F06618-937D-4BA6-A872-D3162B2F3A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993B8C0-E345-49A0-8209-AAF37BD337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E91A324-1B30-4726-AC2D-8EEA646F6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E3B35B-DD5C-4DC5-904E-E69D23CC0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686E6CD-FA37-4F04-8830-364449F66B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286BBED-04F4-4C84-AE22-26FC8311A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15E1C-4CA7-4094-B378-604690639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2A6F39D-CCA0-4B30-BF60-220646C21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43F9304-A69A-409F-82A3-F1A305C74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7864896-C288-439B-B0C3-D425987F6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E8C3FB-6C02-4A7C-8D1D-27A517B24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212A712-50E6-4150-8775-26FB6B512D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E526C5E-56B5-484D-9716-74FB1BCBBA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7AC3F17-0070-4F44-BD51-C8F0739CD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26BC200-6069-4A1A-8B2E-68C512104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99BB20-1363-4DD4-BE0E-E69B717C5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1557D2-4175-433E-B794-9D21DB06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3C387A-8A92-44CF-90FE-093280314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2485953-9B3D-41FF-AFFC-B4F8E4F22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344964-7EE3-486C-AA5E-94872E130A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4F84B90-8271-4AF8-BBE1-E054182D7A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2C7DBDE-C0EA-4958-BE9D-891A640D67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5D410D2-1C58-42BB-8ED6-B58989D0D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34841DE-46C4-4805-8B1C-B0F4A9334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6904A8C-36D6-46D1-8BA9-1FC6BE81EE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14343B5-5D45-4BF4-8DDE-A9E8046FD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0462D66-34F2-4F5B-9342-690F0677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D587411-74FD-4727-BD08-5D82B81D34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933648E-9A35-4C71-8445-C6983C477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68DCB12-0832-48B0-985B-855A373287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E6BD47-7EDE-4928-B220-CFB21E0B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10929F-A660-47B9-A768-138F10260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78D8769-EAA2-423D-996A-6D048EFAD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F5BB444-DA77-4E2E-9845-38DD177C5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50755BD-6F7C-469C-800E-6A513D8B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2DA92C6-D4B7-4D30-AA78-F0389B281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210836F4-5D7C-45DC-84C8-B09B5D281D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C4970C0-8888-474B-8400-D7A2ACC05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B1F9413-97CF-4DDB-A542-F03E331D55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AE80099-F82E-494E-A76A-1CED6223E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C570C5-6ABF-493C-A49C-3E22CBFA1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E79741-2F4E-4A34-B8E0-B96C7C834B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4D28411-3EE9-4C3C-866D-5FC18AD55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EB61EC7-FA91-44EA-ADD2-E7DF968F2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7611E62-014F-4847-A806-1578CF6D6B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66EBE8F-65AC-45CA-A849-3FC0E35D9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A711FAC-ED27-41C3-86DD-A3885DE97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4B9EF02-365F-4E3B-9C08-2EE9C707AF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CB5355C-F401-4264-B681-443DA788D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58DF49F-0378-4AC2-942B-D07FFBE9A9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09B1F4-BF61-4D37-A884-70A8E79530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A12DC92-0A83-43CB-A86F-41E4FFA37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BEB46BA-A8B3-41A9-B594-728294FDB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1E0FDC0-E3F5-4D6B-8245-C2AEC2E5A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CF5F234-DE38-48D7-92F3-BD98094B8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591C2A-FF38-40D9-8D24-7E47C1B2E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77A859D7-994B-4918-BB53-65C495C14D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86AA7AC-17C9-4805-8E74-0861A23F4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5E9A66-62FC-4F4D-8205-D97846182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6E497C9-6FDD-4243-B105-F7C7168DD0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CCA22C-5AEF-450B-91F5-3F823C713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79C79C8-42CD-4041-A041-99EB97B76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F2A073E-0F0C-46B7-9ACF-B442C9630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0D04985-5E8B-498B-87CF-6C77C35A8B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B0A693B-0A36-46D2-8DFD-3C8B9DCCE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153BA-C6D2-4CCD-A11E-41F5F8EC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815FEE6-A12E-4D99-A45C-D9553F24D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DE9FEA-FB15-4239-884B-1232689EA8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536B92B5-7286-4AB2-9DAB-AA339993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2EFE087-DB4F-41E0-BAC8-AC06AFABF7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34A883A-5093-441E-AC29-391D768BC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114C780-57A2-4A0D-ABF0-242849F8A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7CE9555-F099-43BC-A8EC-0F6E6B53D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AFDFE5B-9A04-4A24-B7C0-11564182A9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0C62AC7-9410-4EEC-9EF5-2B9199370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AEAB591-44E2-4F2A-AC18-C1E8973F6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CE93503-4DEA-430F-8F0D-3F62191F1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7F8295C-8285-45A0-BCCA-68D91E590A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C8F0C6B-D839-4209-96CE-0868DE08F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12CE6-7E26-4219-AE46-B87329307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635F870-9FFD-40AB-BE6C-7A6C0CAAE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9E6F73B-FFB4-4ACF-AFD6-2F878396E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9036CA1-C7EA-4FF6-8950-5F5A4A097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7BC1E5C-C6A4-4946-A915-FA28784EB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ABFCAFB-969A-4EF1-BD0C-265BC0DA26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21DD7E2-D689-441D-9AD1-BE6541DCC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3EE657A-5B33-40FF-9E70-865A4264E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9D318E-AC51-4446-94F9-17CE18A60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CCC8741-6425-4716-8DDA-2DBE35D5F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CE838A-F064-4745-BA69-9CA272D125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2DFA9E-8725-45E5-8107-3816AEC03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14A9249-93FE-4D21-B955-089CEA616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23C747-9131-49EF-819C-3853E6319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3AAD1B9-1833-405B-9814-95FAEB2D44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AE23DDB-2484-4666-B1A8-1930457FDB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4F8998-25FF-4AB7-8545-C639BFC71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CEC880-17B0-48D9-98D5-C47D9DFA1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C07DBC8-A62A-4993-9B3A-CB28CF51F6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5D3D6E1-11FA-42DD-9C4D-F041D5850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D45029B-A8FD-4633-8F0C-C4E302BD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E41731F-37FF-4B3F-B9FC-0D02F5F1E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2E31DC1-C6FA-4BCE-AC85-AEB4F25D7E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6D7306-12F0-4297-B40F-FBE1ABE16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3B987D4-D4AC-4FBA-8CD5-A44C29BA6A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FF478062-3923-40BA-9B21-AA538C71C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DFDE3FE-A895-4E87-860E-7F5791B0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CD4D820-F459-4919-956F-5C738646D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21EBDA1-E5C4-40C7-9CB2-EC45DFB05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51C1614-32C6-4D94-BF20-17A783278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72E4735-1514-4D18-80D5-AC18FD740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D26ACA5-610F-4415-80D7-70A9B36ED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5146F4F-DB0E-4D44-8342-ACFE6EBE4D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84198A5-E3E3-4451-A0E0-4AEBB5F46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463A7F2-35D2-4D8A-9616-3E9823EC2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E565296-F57A-459D-B675-220440C16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38FA23B-30BA-4529-8907-FC83F68C7C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4F099BE-9B0B-4F9C-9E81-897F8CE4E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CE1997F-5401-4201-B131-7F707E0766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BBAD221-6B87-4F84-9FD4-90F6E569F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7EB5340-E72B-4D8A-9C3C-2CAC39D875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0582F6F-EDC9-45D7-96E9-CA70A62F3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D4CF769-8D07-4EE9-90F8-C20420A5A4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8C77F0B-A3DE-45E9-84D4-62B20B43F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CD2176C3-E85E-47D3-B0B7-0271D7EC3D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D147DF0-9F12-490C-AE86-0CCB884824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7B254C6-F1CE-49C9-AD03-84FBC9D19B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0656BA0-6A29-420E-B334-E05DB0CA6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6A85D77-C5AB-4FF0-B2DD-7466D5ECC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6D59315-50E9-4F53-A206-80851B153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E31842E-9457-443B-A0B9-F55F7084C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C06FE32-6345-4B37-BBAD-4195A2AD9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91E5F40-B658-4FC5-B554-3B47DD942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F5F87E4-9652-41DB-A191-D4295EFA9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4E43BECD-BE95-44A9-9BE6-0DF36B094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5A1A530-304F-4056-8EF5-782BAD209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BCFD455-8691-4CA2-B16C-F949579E1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626651C-E5B5-4210-B2BE-D6B915E4B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D65DCB5-801B-44F4-8C04-2F45AA100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494C458-A309-4731-8B8F-83C6E4CAEF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F5973046-9100-4F5F-942F-8064E9BD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FA30A1-26C0-4C71-B750-D7555FE414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A401865-85C4-4AEC-868A-4333EDE76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EE001C4-FE6A-4C97-BD83-75468EED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513C3EF-04EE-407B-8667-4286D5E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8C22C0A-7D16-4F9F-8F2D-BD1547706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E37EE17-3FAD-4EEE-B02F-6AE445D7BE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AB821F1-B60F-45A5-AD7B-9C2F37A57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FC6CF36-330B-4F75-87A9-B04B8480B9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41B63-C288-4562-A26C-B03E0A38B9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9DD74A9-8E68-4EAC-B8FB-0AB03DB05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BD47835-C0FE-4413-AF76-4B6083417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0B9BA62-1CA3-48BB-93CB-ACC9BED6E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F138C93-F85E-4267-BA38-00A95B79F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B1DAE6F-19A0-4931-B2B9-2F9429498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7DBE3B5-BD30-43C9-BA3F-47CB93774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223D5-092E-46A7-B00C-852CC2A93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EC1F356-5520-487A-A70B-8A8E6A9801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82AF09-CA24-4FF7-9D00-4D9E4BF8A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A808B1-8AC3-4D05-813A-8C459A4C04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929988A-92C5-45A0-9D2E-B3A5713B60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60BAA74-745F-4584-B204-950A068AA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57B40D-B2F1-4F36-8ECE-856807EC7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39B96C1-3D94-45A9-85FA-678D50746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4FE480-0B0F-4F5C-ABB2-84AA2B5DA7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3749F2C-ADB9-48A0-B50F-897C948B0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FFB32C-26D1-46A2-9E13-9E848DB61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7D6FDC55-151E-4218-B7B6-F6DBCAE3E5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088D8AEF-52AC-400D-90EE-8B82070EB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D2861F39-454F-4629-888A-B0C01D0A37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04003671-A05F-4D05-8267-309977E1DB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8592244-3B6F-45E4-BCB0-A3A0A6A40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CBDB1CD-3741-4905-BFDA-1D815BF7A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EF4AD8CA-37E4-4F71-8877-6D07C197EF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CABD7D8-3AB9-49C7-A5FC-6039841D9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04961FAA-B9C8-4024-958B-F5FAF75A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5FA2C85B-B798-4915-8AFC-0BDF112E45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3E11AA-9305-45AF-992B-DFD2A5A3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0620C05-0F79-4A51-9EC7-D887FE6EE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8ADA923C-346C-4823-9145-2A415AFB8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C573A192-286C-472E-A162-B5C5788AE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7C60783E-5693-4036-8B54-1DFEDB581A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79FAB3EB-A4B8-462E-AB79-7E4EC829AF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B81F27F-324C-4082-A1C9-672F2AA158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DE6FDA-DBFB-4A78-BA20-214AF09AC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24757D3B-8006-40E2-9AF4-D79AB065F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0A5917D1-5CBB-4D23-B17C-07E1C18F9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4442FCC4-C833-4B8B-917D-68A23B351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04A0B151-67E4-4910-A8FE-76B78D520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3C13D4C-EB5C-46F1-9EA5-BF1F9DAEF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E2CFA9A-095F-4A00-AACC-D07C991B71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30D7C36-897F-4339-9B8C-EF233EA46B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E614F88-C27A-4961-B9AA-E4FEB0F3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C19F7FA4-4482-4D3D-A5E2-E39E22767B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0827760D-AB6E-44EC-A17B-15C0634CD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C95915E-2409-47D4-8687-FC99ACF62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0563594-78F5-4B28-ADA7-4FE8CA855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0C4B0384-4D75-40F8-B52F-1722E6F7E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B215EFD-A153-4B6C-AF02-B1F4BB932D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6EA890C2-5077-47AF-B172-E48ABFE693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AA0DC01-24BF-4262-93F1-6A347EB90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66EA1F7-9A95-40ED-B8F2-380896B5ED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558B920-9332-4C52-8567-DF9B53964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7F8C68D5-C5B1-44C9-B494-5E459CC5D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A714C3E1-7484-460D-A0D6-D7B2E4E085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AA835A37-3273-4EA9-8834-0232F6614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180077D1-E723-4711-9BB2-7489B8A65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7287BE1-810D-4A23-A6F7-19FA0CD9D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D0E4357-934F-4AC1-952F-371DFF048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8B022A05-6ED5-419F-8610-CE3AF637F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3D723C2D-198C-423E-B739-D36E6F4877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CD184DCD-C01F-4B9D-9A50-4A05EFE66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716E6999-03EB-4365-95A0-EEBE3168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3A77318-F024-493D-A3AB-4874F453E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003DD56-11F5-4E85-A610-027797BC0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B944B835-6689-4FB6-8993-2530FAD890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47EBFE4-4294-4126-BBA7-EE92ABFB6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D12B8356-57E2-44E5-ABE1-3981AD6B8D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535EF7A-6D74-462C-8063-CCAD7443D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68F992D-F9AE-435E-B712-555AEEC3B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8AA2900-3457-4339-AE16-566379826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127399BD-2B0B-47D8-93D6-101FB509B4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9CA5D166-9096-4C54-B409-875516012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39523901-AA32-41E3-AA36-7EB56FC97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8D0786C7-AC7C-4815-A2DF-598BE0BFE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BD706D5-2702-4174-972E-143348E84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5E92A63-A638-4F3D-B39C-D07EBEA01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6A4EF58-9719-4A89-9CD3-E222A5FF8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D5A5173F-05B4-4E11-8AD5-9202D95CB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1E062B30-B0A8-422D-BEBD-5057A3C029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503A39A0-B241-4F94-8086-2B7DACAE1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DDCD5C6-93BD-47A9-BA75-F69D43E8E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FDDCE4-A9C6-45B6-A627-9190CBCFE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1B7E5DE3-D60A-44FA-954D-34B625AA4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BCCDB95-4866-4BC3-A9A1-D06A52C5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3448AD8-E07F-43E3-A732-21B26DCE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833D761B-3633-4483-91D3-908E0E071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EB5C512-8D72-4C4F-AD5C-A70D5BB05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C20F293-B73B-426E-9586-E39116C55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602A8495-7032-4CB8-9A39-67C9E932DC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36CA4274-EF6A-4984-B654-CEA8959E0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CEAA7D3E-962E-4A5E-9BDB-C74AE7C50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571167C5-05AB-4789-B399-4551AF244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E21E411-92C0-47B3-8627-3742D49DB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1935FDB-1205-4547-8995-BE1D3F0CA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A3276C7F-225D-4160-A608-F8FB83287F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E0E7777B-4E93-4421-85CE-A5EC9713A0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B20FBA82-A57B-4F09-B622-F89DB42A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FD1A745F-8324-4440-9451-F972AA44A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90D2ED6-66C5-4D84-BE4B-FAA56E5438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79DB-3641-4772-9C04-B6B7B89BC675}">
  <dimension ref="A1:AO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57" t="s">
        <v>117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41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  <c r="AD3" s="176" t="s">
        <v>98</v>
      </c>
      <c r="AE3" s="176"/>
      <c r="AF3" s="176"/>
      <c r="AG3" s="176"/>
      <c r="AK3" s="176" t="s">
        <v>115</v>
      </c>
      <c r="AL3" s="176"/>
      <c r="AM3" s="176"/>
      <c r="AN3" s="176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706</v>
      </c>
      <c r="F5" s="14">
        <v>56243</v>
      </c>
      <c r="G5" s="15">
        <v>30</v>
      </c>
      <c r="H5" s="16">
        <v>5440</v>
      </c>
      <c r="I5" s="13">
        <v>1271</v>
      </c>
      <c r="J5" s="14">
        <v>917036</v>
      </c>
      <c r="K5" s="17">
        <v>1182</v>
      </c>
      <c r="L5" s="18">
        <v>2966902</v>
      </c>
      <c r="M5" s="13">
        <v>759</v>
      </c>
      <c r="N5" s="75">
        <v>196926</v>
      </c>
      <c r="O5" s="19">
        <v>804</v>
      </c>
      <c r="P5" s="18">
        <v>40155</v>
      </c>
      <c r="Q5" s="13">
        <v>12888</v>
      </c>
      <c r="R5" s="14">
        <v>1980637</v>
      </c>
      <c r="S5" s="19">
        <v>15713</v>
      </c>
      <c r="T5" s="18">
        <v>4735679</v>
      </c>
      <c r="U5" s="13">
        <v>3403.5</v>
      </c>
      <c r="V5" s="14">
        <v>1150136.7272727273</v>
      </c>
      <c r="W5" s="13">
        <v>479</v>
      </c>
      <c r="X5" s="18">
        <v>125473</v>
      </c>
      <c r="Y5" s="20">
        <f t="shared" ref="Y5:Z18" si="0">+W5+U5+S5+Q5+O5+M5+K5+I5+G5+E5</f>
        <v>37235.5</v>
      </c>
      <c r="Z5" s="21">
        <f t="shared" si="0"/>
        <v>12174627.727272727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+'(令和6年4月)'!E20+'(令和6年5月)'!E20+'(令和6年6月)'!E20+'(令和6年7月)'!E20+'(令和6年8月)'!E20+'(令和6年9月)'!E20+'(令和6年10月)'!E20+'(令和6年11月)'!E20+'(令和6年12月)'!E20+'(令和7年1月)'!E20+'(令和7年2月)'!E20+'10品目別管理表 (令和7年5月)'!E20</f>
        <v>11189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+'(令和6年4月)'!E21+'(令和6年5月)'!E21+'(令和6年6月)'!E21+'(令和6年7月)'!E21+'(令和6年8月)'!E21+'(令和6年9月)'!E21+'(令和6年10月)'!E21+'(令和6年11月)'!E21+'(令和6年12月)'!E21+'(令和7年1月)'!E21+'(令和7年2月)'!E21+'10品目別管理表 (令和7年5月)'!E21</f>
        <v>11366.008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+'(令和6年4月)'!F22+'(令和6年5月)'!F22+'(令和6年6月)'!F22+'(令和6年7月)'!F22+'(令和6年8月)'!F22+'(令和6年9月)'!F22+'(令和6年10月)'!F22+'(令和6年11月)'!F22+'(令和6年12月)'!F22+'(令和7年1月)'!F22+'(令和7年2月)'!F22+'10品目別管理表 (令和7年5月)'!F22</f>
        <v>3805307.5999999996</v>
      </c>
      <c r="AH5" s="155">
        <f t="shared" ref="AH5:AH14" si="1">+AG5/12</f>
        <v>317108.96666666662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741</v>
      </c>
      <c r="F6" s="24">
        <v>57826</v>
      </c>
      <c r="G6" s="25">
        <v>30</v>
      </c>
      <c r="H6" s="26">
        <v>5440</v>
      </c>
      <c r="I6" s="27">
        <v>1347</v>
      </c>
      <c r="J6" s="21">
        <v>994131</v>
      </c>
      <c r="K6" s="25">
        <v>1491</v>
      </c>
      <c r="L6" s="26">
        <v>3650302</v>
      </c>
      <c r="M6" s="27">
        <v>857</v>
      </c>
      <c r="N6" s="76">
        <v>200512</v>
      </c>
      <c r="O6" s="25">
        <v>732</v>
      </c>
      <c r="P6" s="26">
        <v>36921</v>
      </c>
      <c r="Q6" s="27">
        <v>11920</v>
      </c>
      <c r="R6" s="21">
        <v>1896617</v>
      </c>
      <c r="S6" s="25">
        <v>16424</v>
      </c>
      <c r="T6" s="26">
        <v>4952184</v>
      </c>
      <c r="U6" s="27">
        <v>3058.5</v>
      </c>
      <c r="V6" s="21">
        <v>887438.90909090906</v>
      </c>
      <c r="W6" s="27">
        <v>419</v>
      </c>
      <c r="X6" s="26">
        <v>94181</v>
      </c>
      <c r="Y6" s="20">
        <f t="shared" si="0"/>
        <v>37019.5</v>
      </c>
      <c r="Z6" s="21">
        <f t="shared" si="0"/>
        <v>12775552.90909091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+'(令和6年4月)'!G20+'(令和6年5月)'!G20+'(令和6年6月)'!G20+'(令和6年7月)'!G20+'(令和6年8月)'!G20+'(令和6年9月)'!G20+'(令和6年10月)'!G20+'(令和6年11月)'!G20+'(令和6年12月)'!G20+'(令和7年1月)'!G20+'(令和7年2月)'!G20+'10品目別管理表 (令和7年5月)'!G20</f>
        <v>12972.014999999999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+'(令和6年4月)'!G21+'(令和6年5月)'!G21+'(令和6年6月)'!G21+'(令和6年7月)'!G21+'(令和6年8月)'!G21+'(令和6年9月)'!G21+'(令和6年10月)'!G21+'(令和6年11月)'!G21+'(令和6年12月)'!G21+'(令和7年1月)'!G21+'(令和7年2月)'!G21+'10品目別管理表 (令和7年5月)'!G21</f>
        <v>12890.352000000001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+'(令和6年4月)'!H22+'(令和6年5月)'!H22+'(令和6年6月)'!H22+'(令和6年7月)'!H22+'(令和6年8月)'!H22+'(令和6年9月)'!H22+'(令和6年10月)'!H22+'(令和6年11月)'!H22+'(令和6年12月)'!H22+'(令和7年1月)'!H22+'(令和7年2月)'!H22+'10品目別管理表 (令和7年5月)'!H22</f>
        <v>8579422</v>
      </c>
      <c r="AH6" s="155">
        <f t="shared" si="1"/>
        <v>714951.83333333337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1414.9</v>
      </c>
      <c r="F7" s="36">
        <v>265377</v>
      </c>
      <c r="G7" s="29">
        <v>151</v>
      </c>
      <c r="H7" s="30">
        <v>74178</v>
      </c>
      <c r="I7" s="31">
        <v>1320</v>
      </c>
      <c r="J7" s="32">
        <v>915861</v>
      </c>
      <c r="K7" s="77">
        <v>5843</v>
      </c>
      <c r="L7" s="30">
        <v>5585730</v>
      </c>
      <c r="M7" s="23">
        <v>2036.3</v>
      </c>
      <c r="N7" s="24">
        <v>400424.25</v>
      </c>
      <c r="O7" s="33">
        <v>2772</v>
      </c>
      <c r="P7" s="34">
        <v>475765</v>
      </c>
      <c r="Q7" s="23">
        <v>32901.4</v>
      </c>
      <c r="R7" s="24">
        <v>5143160</v>
      </c>
      <c r="S7" s="33">
        <v>29487.200000000001</v>
      </c>
      <c r="T7" s="34">
        <v>2472314</v>
      </c>
      <c r="U7" s="23">
        <v>3640.3</v>
      </c>
      <c r="V7" s="24">
        <v>1951266.3181818181</v>
      </c>
      <c r="W7" s="23">
        <v>2136.1999999999998</v>
      </c>
      <c r="X7" s="34">
        <v>518140</v>
      </c>
      <c r="Y7" s="31">
        <f t="shared" si="0"/>
        <v>81702.3</v>
      </c>
      <c r="Z7" s="24">
        <f>+X7+V7+T7+R7+P7+N7+L7+J7+H7+F7</f>
        <v>17802215.56818182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+'(令和6年4月)'!I20+'(令和6年5月)'!I20+'(令和6年6月)'!I20+'(令和6年7月)'!I20+'(令和6年8月)'!I20+'(令和6年9月)'!I20+'(令和6年10月)'!I20+'(令和6年11月)'!I20+'(令和6年12月)'!I20+'(令和7年1月)'!I20+'(令和7年2月)'!I20+'10品目別管理表 (令和7年5月)'!I20</f>
        <v>21492.395000000004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+'(令和6年4月)'!I21+'(令和6年5月)'!I21+'(令和6年6月)'!I21+'(令和6年7月)'!I21+'(令和6年8月)'!I21+'(令和6年9月)'!I21+'(令和6年10月)'!I21+'(令和6年11月)'!I21+'(令和6年12月)'!I21+'(令和7年1月)'!I21+'(令和7年2月)'!I21+'10品目別管理表 (令和7年5月)'!I21</f>
        <v>21633.511999999995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+'(令和6年4月)'!J22+'(令和6年5月)'!J22+'(令和6年6月)'!J22+'(令和6年7月)'!J22+'(令和6年8月)'!J22+'(令和6年9月)'!J22+'(令和6年10月)'!J22+'(令和6年11月)'!J22+'(令和6年12月)'!J22+'(令和7年1月)'!J22+'(令和7年2月)'!J22+'10品目別管理表 (令和7年5月)'!J22</f>
        <v>35161612.545454547</v>
      </c>
      <c r="AH7" s="155">
        <f t="shared" si="1"/>
        <v>2930134.3787878789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144.03200000000001</v>
      </c>
      <c r="H8" s="16">
        <v>85200</v>
      </c>
      <c r="I8" s="13">
        <v>344.79500000000002</v>
      </c>
      <c r="J8" s="14">
        <v>220585.77272727274</v>
      </c>
      <c r="K8" s="17">
        <v>0</v>
      </c>
      <c r="L8" s="18">
        <v>0</v>
      </c>
      <c r="M8" s="13">
        <v>4739</v>
      </c>
      <c r="N8" s="75">
        <v>1016467.7</v>
      </c>
      <c r="O8" s="19">
        <v>46</v>
      </c>
      <c r="P8" s="18">
        <v>5436.9</v>
      </c>
      <c r="Q8" s="13">
        <v>5317.7</v>
      </c>
      <c r="R8" s="14">
        <v>716749.4</v>
      </c>
      <c r="S8" s="19">
        <v>25544</v>
      </c>
      <c r="T8" s="18">
        <v>3026032</v>
      </c>
      <c r="U8" s="13">
        <v>174.10399999999998</v>
      </c>
      <c r="V8" s="14">
        <v>17671.165581395348</v>
      </c>
      <c r="W8" s="13">
        <v>63</v>
      </c>
      <c r="X8" s="18">
        <v>1800</v>
      </c>
      <c r="Y8" s="13">
        <f t="shared" si="0"/>
        <v>36502.631000000001</v>
      </c>
      <c r="Z8" s="14">
        <f t="shared" si="0"/>
        <v>5108942.9383086674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+'(令和6年4月)'!K20+'(令和6年5月)'!K20+'(令和6年6月)'!K20+'(令和6年7月)'!K20+'(令和6年8月)'!K20+'(令和6年9月)'!K20+'(令和6年10月)'!K20+'(令和6年11月)'!K20+'(令和6年12月)'!K20+'(令和7年1月)'!K20+'(令和7年2月)'!K20+'10品目別管理表 (令和7年5月)'!K20</f>
        <v>25085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+'(令和6年4月)'!K21+'(令和6年5月)'!K21+'(令和6年6月)'!K21+'(令和6年7月)'!K21+'(令和6年8月)'!K21+'(令和6年9月)'!K21+'(令和6年10月)'!K21+'(令和6年11月)'!K21+'(令和6年12月)'!K21+'(令和7年1月)'!K21+'(令和7年2月)'!K21+'10品目別管理表 (令和7年5月)'!K21</f>
        <v>23373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+'(令和6年4月)'!L22+'(令和6年5月)'!L22+'(令和6年6月)'!L22+'(令和6年7月)'!L22+'(令和6年8月)'!L22+'(令和6年9月)'!L22+'(令和6年10月)'!L22+'(令和6年11月)'!L22+'(令和6年12月)'!L22+'(令和7年1月)'!L22+'(令和7年2月)'!L22+'10品目別管理表 (令和7年5月)'!L22</f>
        <v>75854649</v>
      </c>
      <c r="AH8" s="155">
        <f t="shared" si="1"/>
        <v>6321220.75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21165.4</v>
      </c>
      <c r="G9" s="25">
        <v>153.26300000000001</v>
      </c>
      <c r="H9" s="26">
        <v>91200</v>
      </c>
      <c r="I9" s="27">
        <v>411.31200000000001</v>
      </c>
      <c r="J9" s="21">
        <v>236153.2818181818</v>
      </c>
      <c r="K9" s="25">
        <v>0</v>
      </c>
      <c r="L9" s="26">
        <v>0</v>
      </c>
      <c r="M9" s="27">
        <v>4881</v>
      </c>
      <c r="N9" s="76">
        <v>1161636.2</v>
      </c>
      <c r="O9" s="25">
        <v>39</v>
      </c>
      <c r="P9" s="26">
        <v>4690.8</v>
      </c>
      <c r="Q9" s="27">
        <v>4909.6000000000004</v>
      </c>
      <c r="R9" s="21">
        <v>658389.60000000009</v>
      </c>
      <c r="S9" s="25">
        <v>23564</v>
      </c>
      <c r="T9" s="26">
        <v>2894754.5</v>
      </c>
      <c r="U9" s="27">
        <v>190.43900000000002</v>
      </c>
      <c r="V9" s="21">
        <v>18469.221976744186</v>
      </c>
      <c r="W9" s="27">
        <v>53</v>
      </c>
      <c r="X9" s="26">
        <v>1600</v>
      </c>
      <c r="Y9" s="20">
        <f t="shared" si="0"/>
        <v>34345.613999999994</v>
      </c>
      <c r="Z9" s="21">
        <f t="shared" si="0"/>
        <v>5088059.0037949262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+'(令和6年4月)'!M20+'(令和6年5月)'!M20+'(令和6年6月)'!M20+'(令和6年7月)'!M20+'(令和6年8月)'!M20+'(令和6年9月)'!M20+'(令和6年10月)'!M20+'(令和6年11月)'!M20+'(令和6年12月)'!M20+'(令和7年1月)'!M20+'(令和7年2月)'!M20+'10品目別管理表 (令和7年5月)'!M20</f>
        <v>81340.943999999989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+'(令和6年4月)'!M21+'(令和6年5月)'!M21+'(令和6年6月)'!M21+'(令和6年7月)'!M21+'(令和6年8月)'!M21+'(令和6年9月)'!M21+'(令和6年10月)'!M21+'(令和6年11月)'!M21+'(令和6年12月)'!M21+'(令和7年1月)'!M21+'(令和7年2月)'!M21+'10品目別管理表 (令和7年5月)'!M21</f>
        <v>82399.11099999999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+'(令和6年4月)'!N22+'(令和6年5月)'!N22+'(令和6年6月)'!N22+'(令和6年7月)'!N22+'(令和6年8月)'!N22+'(令和6年9月)'!N22+'(令和6年10月)'!N22+'(令和6年11月)'!N22+'(令和6年12月)'!N22+'(令和7年1月)'!N22+'(令和7年2月)'!N22+'10品目別管理表 (令和7年5月)'!N22</f>
        <v>35255051.035999998</v>
      </c>
      <c r="AH9" s="155">
        <f t="shared" si="1"/>
        <v>2937920.9196666665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171.13400000000004</v>
      </c>
      <c r="H10" s="30">
        <v>98600</v>
      </c>
      <c r="I10" s="37">
        <v>835.89199999999994</v>
      </c>
      <c r="J10" s="38">
        <v>608103.5</v>
      </c>
      <c r="K10" s="77">
        <v>0</v>
      </c>
      <c r="L10" s="30">
        <v>0</v>
      </c>
      <c r="M10" s="35">
        <v>7061</v>
      </c>
      <c r="N10" s="36">
        <v>1521497.003</v>
      </c>
      <c r="O10" s="29">
        <v>53</v>
      </c>
      <c r="P10" s="30">
        <v>6277.5000000000009</v>
      </c>
      <c r="Q10" s="35">
        <v>12794.4</v>
      </c>
      <c r="R10" s="36">
        <v>1792704.5756000001</v>
      </c>
      <c r="S10" s="29">
        <v>5752.5999999999985</v>
      </c>
      <c r="T10" s="30">
        <v>891669.8</v>
      </c>
      <c r="U10" s="35">
        <v>628.56500000000005</v>
      </c>
      <c r="V10" s="36">
        <v>58140.797093023255</v>
      </c>
      <c r="W10" s="35">
        <v>135</v>
      </c>
      <c r="X10" s="30">
        <v>2500</v>
      </c>
      <c r="Y10" s="37">
        <f t="shared" si="0"/>
        <v>27548.591</v>
      </c>
      <c r="Z10" s="36">
        <f t="shared" si="0"/>
        <v>4995993.1756930239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+'(令和6年4月)'!O20+'(令和6年5月)'!O20+'(令和6年6月)'!O20+'(令和6年7月)'!O20+'(令和6年8月)'!O20+'(令和6年9月)'!O20+'(令和6年10月)'!O20+'(令和6年11月)'!O20+'(令和6年12月)'!O20+'(令和7年1月)'!O20+'(令和7年2月)'!O20+'10品目別管理表 (令和7年5月)'!O20</f>
        <v>48295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+'(令和6年4月)'!O21+'(令和6年5月)'!O21+'(令和6年6月)'!O21+'(令和6年7月)'!O21+'(令和6年8月)'!O21+'(令和6年9月)'!O21+'(令和6年10月)'!O21+'(令和6年11月)'!O21+'(令和6年12月)'!O21+'(令和7年1月)'!O21+'(令和7年2月)'!O21+'10品目別管理表 (令和7年5月)'!O21</f>
        <v>48467.000000000298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+'(令和6年4月)'!P22+'(令和6年5月)'!P22+'(令和6年6月)'!P22+'(令和6年7月)'!P22+'(令和6年8月)'!P22+'(令和6年9月)'!P22+'(令和6年10月)'!P22+'(令和6年11月)'!P22+'(令和6年12月)'!P22+'(令和7年1月)'!P22+'(令和7年2月)'!P22+'10品目別管理表 (令和7年5月)'!P22</f>
        <v>16627701.699999999</v>
      </c>
      <c r="AH10" s="155">
        <f t="shared" si="1"/>
        <v>1385641.8083333333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2743</v>
      </c>
      <c r="R11" s="14">
        <v>727536.8</v>
      </c>
      <c r="S11" s="19">
        <v>0</v>
      </c>
      <c r="T11" s="18">
        <v>0</v>
      </c>
      <c r="U11" s="13">
        <v>92</v>
      </c>
      <c r="V11" s="14">
        <v>5505</v>
      </c>
      <c r="W11" s="13">
        <v>0</v>
      </c>
      <c r="X11" s="18">
        <v>0</v>
      </c>
      <c r="Y11" s="13">
        <f>+W11+U11+S11+Q11+O11+M11+K11+I11+G11+E11</f>
        <v>2925</v>
      </c>
      <c r="Z11" s="14">
        <f t="shared" si="0"/>
        <v>823041.8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+'(令和6年4月)'!Q20+'(令和6年5月)'!Q20+'(令和6年6月)'!Q20+'(令和6年7月)'!Q20+'(令和6年8月)'!Q20+'(令和6年9月)'!Q20+'(令和6年10月)'!Q20+'(令和6年11月)'!Q20+'(令和6年12月)'!Q20+'(令和7年1月)'!Q20+'(令和7年2月)'!Q20+'10品目別管理表 (令和7年5月)'!Q20</f>
        <v>312604.2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+'(令和6年4月)'!Q21+'(令和6年5月)'!Q21+'(令和6年6月)'!Q21+'(令和6年7月)'!Q21+'(令和6年8月)'!Q21+'(令和6年9月)'!Q21+'(令和6年10月)'!Q21+'(令和6年11月)'!Q21+'(令和6年12月)'!Q21+'(令和7年1月)'!Q21+'(令和7年2月)'!Q21+'10品目別管理表 (令和7年5月)'!Q21</f>
        <v>310961.59999999998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+'(令和6年4月)'!R22+'(令和6年5月)'!R22+'(令和6年6月)'!R22+'(令和6年7月)'!R22+'(令和6年8月)'!R22+'(令和6年9月)'!R22+'(令和6年10月)'!R22+'(令和6年11月)'!R22+'(令和6年12月)'!R22+'(令和7年1月)'!R22+'(令和7年2月)'!R22+'10品目別管理表 (令和7年5月)'!R22</f>
        <v>134067425.35120001</v>
      </c>
      <c r="AH11" s="155">
        <f t="shared" si="1"/>
        <v>11172285.445933335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8</v>
      </c>
      <c r="J12" s="21">
        <v>8147.8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2295</v>
      </c>
      <c r="R12" s="21">
        <v>604957.4</v>
      </c>
      <c r="S12" s="25">
        <v>0</v>
      </c>
      <c r="T12" s="26">
        <v>0</v>
      </c>
      <c r="U12" s="27">
        <v>99</v>
      </c>
      <c r="V12" s="21">
        <v>10110</v>
      </c>
      <c r="W12" s="27">
        <v>2</v>
      </c>
      <c r="X12" s="26">
        <v>263</v>
      </c>
      <c r="Y12" s="20">
        <f t="shared" ref="Y12:Y18" si="2">+W12+U12+S12+Q12+O12+M12+K12+I12+G12+E12</f>
        <v>2501</v>
      </c>
      <c r="Z12" s="21">
        <f t="shared" si="0"/>
        <v>715578.20000000007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+'(令和6年4月)'!S20+'(令和6年5月)'!S20+'(令和6年6月)'!S20+'(令和6年7月)'!S20+'(令和6年8月)'!S20+'(令和6年9月)'!S20+'(令和6年10月)'!S20+'(令和6年11月)'!S20+'(令和6年12月)'!S20+'(令和7年1月)'!S20+'(令和7年2月)'!S20+'10品目別管理表 (令和7年5月)'!S20</f>
        <v>488965.6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+'(令和6年4月)'!S21+'(令和6年5月)'!S21+'(令和6年6月)'!S21+'(令和6年7月)'!S21+'(令和6年8月)'!S21+'(令和6年9月)'!S21+'(令和6年10月)'!S21+'(令和6年11月)'!S21+'(令和6年12月)'!S21+'(令和7年1月)'!S21+'(令和7年2月)'!S21+'10品目別管理表 (令和7年5月)'!S21</f>
        <v>483874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+'(令和6年4月)'!T22+'(令和6年5月)'!T22+'(令和6年6月)'!T22+'(令和6年7月)'!T22+'(令和6年8月)'!T22+'(令和6年9月)'!T22+'(令和6年10月)'!T22+'(令和6年11月)'!T22+'(令和6年12月)'!T22+'(令和7年1月)'!T22+'(令和7年2月)'!T22+'10品目別管理表 (令和7年5月)'!T22</f>
        <v>39266316.099999994</v>
      </c>
      <c r="AH12" s="155">
        <f t="shared" si="1"/>
        <v>3272193.0083333328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31</v>
      </c>
      <c r="F13" s="24">
        <v>9300</v>
      </c>
      <c r="G13" s="29">
        <v>195</v>
      </c>
      <c r="H13" s="30">
        <v>195000</v>
      </c>
      <c r="I13" s="37">
        <v>58.5</v>
      </c>
      <c r="J13" s="38">
        <v>36210.800000000105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7346</v>
      </c>
      <c r="R13" s="36">
        <v>2326002.2000000002</v>
      </c>
      <c r="S13" s="29">
        <v>0</v>
      </c>
      <c r="T13" s="30">
        <v>0</v>
      </c>
      <c r="U13" s="35">
        <v>385</v>
      </c>
      <c r="V13" s="36">
        <v>84159</v>
      </c>
      <c r="W13" s="35">
        <v>13</v>
      </c>
      <c r="X13" s="30">
        <v>33498</v>
      </c>
      <c r="Y13" s="37">
        <f t="shared" si="2"/>
        <v>8048.5</v>
      </c>
      <c r="Z13" s="36">
        <f t="shared" si="0"/>
        <v>2703323.0000000005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+'(令和6年4月)'!U20+'(令和6年5月)'!U20+'(令和6年6月)'!U20+'(令和6年7月)'!U20+'(令和6年8月)'!U20+'(令和6年9月)'!U20+'(令和6年10月)'!U20+'(令和6年11月)'!U20+'(令和6年12月)'!U20+'(令和7年1月)'!U20+'(令和7年2月)'!U20+'10品目別管理表 (令和7年5月)'!U20</f>
        <v>40263.603999999999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+'(令和6年4月)'!U21+'(令和6年5月)'!U21+'(令和6年6月)'!U21+'(令和6年7月)'!U21+'(令和6年8月)'!U21+'(令和6年9月)'!U21+'(令和6年10月)'!U21+'(令和6年11月)'!U21+'(令和6年12月)'!U21+'(令和7年1月)'!U21+'(令和7年2月)'!U21+'10品目別管理表 (令和7年5月)'!U21</f>
        <v>41156.638999999996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+'(令和6年4月)'!V22+'(令和6年5月)'!V22+'(令和6年6月)'!V22+'(令和6年7月)'!V22+'(令和6年8月)'!V22+'(令和6年9月)'!V22+'(令和6年10月)'!V22+'(令和6年11月)'!V22+'(令和6年12月)'!V22+'(令和7年1月)'!V22+'(令和7年2月)'!V22+'10品目別管理表 (令和7年5月)'!V22</f>
        <v>23554070.675739955</v>
      </c>
      <c r="AH13" s="88">
        <f t="shared" si="1"/>
        <v>1962839.2229783295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1446</v>
      </c>
      <c r="N14" s="75">
        <v>115713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1446</v>
      </c>
      <c r="Z14" s="14">
        <f t="shared" si="0"/>
        <v>115713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+'(令和6年4月)'!W20+'(令和6年5月)'!W20+'(令和6年6月)'!W20+'(令和6年7月)'!W20+'(令和6年8月)'!W20+'(令和6年9月)'!W20+'(令和6年10月)'!W20+'(令和6年11月)'!W20+'(令和6年12月)'!W20+'(令和7年1月)'!W20+'(令和7年2月)'!W20+'10品目別管理表 (令和7年5月)'!W20</f>
        <v>51296.756000000001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+'(令和6年4月)'!W21+'(令和6年5月)'!W21+'(令和6年6月)'!W21+'(令和6年7月)'!W21+'(令和6年8月)'!W21+'(令和6年9月)'!W21+'(令和6年10月)'!W21+'(令和6年11月)'!W21+'(令和6年12月)'!W21+'(令和7年1月)'!W21+'(令和7年2月)'!W21+'10品目別管理表 (令和7年5月)'!W21</f>
        <v>51299.146000000008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+'(令和6年4月)'!X22+'(令和6年5月)'!X22+'(令和6年6月)'!X22+'(令和6年7月)'!X22+'(令和6年8月)'!X22+'(令和6年9月)'!X22+'(令和6年10月)'!X22+'(令和6年11月)'!X22+'(令和6年12月)'!X22+'(令和7年1月)'!X22+'(令和7年2月)'!X22+'10品目別管理表 (令和7年5月)'!X22</f>
        <v>14073574</v>
      </c>
      <c r="AH14" s="155">
        <f t="shared" si="1"/>
        <v>1172797.8333333333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813</v>
      </c>
      <c r="N15" s="76">
        <v>80407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813</v>
      </c>
      <c r="Z15" s="24">
        <f t="shared" si="0"/>
        <v>80407</v>
      </c>
      <c r="AD15" s="3">
        <f>SUM(AD5:AD14)</f>
        <v>1093504.514</v>
      </c>
      <c r="AE15" s="3">
        <f>SUM(AE5:AE14)</f>
        <v>1087420.3680000002</v>
      </c>
      <c r="AG15" s="3">
        <f>SUM(AG5:AG14)</f>
        <v>386245130.00839454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2590</v>
      </c>
      <c r="N16" s="36">
        <v>308290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2590</v>
      </c>
      <c r="Z16" s="36">
        <f t="shared" si="0"/>
        <v>308290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817</v>
      </c>
      <c r="H17" s="18">
        <v>285942</v>
      </c>
      <c r="I17" s="13">
        <v>222</v>
      </c>
      <c r="J17" s="14">
        <v>157014</v>
      </c>
      <c r="K17" s="19">
        <v>52</v>
      </c>
      <c r="L17" s="18">
        <v>37100</v>
      </c>
      <c r="M17" s="13">
        <v>375.01600000000002</v>
      </c>
      <c r="N17" s="75">
        <v>98323</v>
      </c>
      <c r="O17" s="19">
        <v>2855</v>
      </c>
      <c r="P17" s="18">
        <v>1114856</v>
      </c>
      <c r="Q17" s="13">
        <v>3934</v>
      </c>
      <c r="R17" s="14">
        <v>1140638</v>
      </c>
      <c r="S17" s="19">
        <v>29</v>
      </c>
      <c r="T17" s="18">
        <v>6172</v>
      </c>
      <c r="U17" s="13">
        <v>28</v>
      </c>
      <c r="V17" s="14">
        <v>22840</v>
      </c>
      <c r="W17" s="13">
        <v>4824.2759999999998</v>
      </c>
      <c r="X17" s="18">
        <v>465105</v>
      </c>
      <c r="Y17" s="41">
        <f t="shared" si="2"/>
        <v>13136.291999999999</v>
      </c>
      <c r="Z17" s="42">
        <f t="shared" si="0"/>
        <v>3327990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+'(令和6年4月)'!Y20+'(令和6年5月)'!Y20+'(令和6年6月)'!Y20+'(令和6年7月)'!Y20+'(令和6年8月)'!Y20+'(令和6年9月)'!Y20+'(令和6年10月)'!Y20+'(令和6年11月)'!Y20+'(令和6年12月)'!Y20+'(令和7年1月)'!Y20+'(令和7年2月)'!Y20+'10品目別管理表 (令和7年5月)'!Y20</f>
        <v>1093504.514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+'(令和6年4月)'!Y21+'(令和6年5月)'!Y21+'(令和6年6月)'!Y21+'(令和6年7月)'!Y21+'(令和6年8月)'!Y21+'(令和6年9月)'!Y21+'(令和6年10月)'!Y21+'(令和6年11月)'!Y21+'(令和6年12月)'!Y21+'(令和7年1月)'!Y21+'(令和7年2月)'!Y21+'10品目別管理表 (令和7年5月)'!Y21</f>
        <v>1087420.3680000002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+'(令和6年4月)'!Y22+'(令和6年5月)'!Y22+'(令和6年6月)'!Y22+'(令和6年7月)'!Y22+'(令和6年8月)'!Y22+'(令和6年9月)'!Y22+'(令和6年10月)'!Y22+'(令和6年11月)'!Y22+'(令和6年12月)'!Y22+'(令和7年1月)'!Y22+'(令和7年2月)'!Y22+'10品目別管理表 (令和7年5月)'!Y22</f>
        <v>1596496.3923999993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+'(令和6年4月)'!Z22+'(令和6年5月)'!Z22+'(令和6年6月)'!Z22+'(令和6年7月)'!Z22+'(令和6年8月)'!Z22+'(令和6年9月)'!Z22+'(令和6年10月)'!Z22+'(令和6年11月)'!Z22+'(令和6年12月)'!Z22+'(令和7年1月)'!Z22+'(令和7年2月)'!Z22+'10品目別管理表 (令和7年5月)'!Z22</f>
        <v>386245130.00839454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747</v>
      </c>
      <c r="H18" s="26">
        <v>257621</v>
      </c>
      <c r="I18" s="27">
        <v>215</v>
      </c>
      <c r="J18" s="21">
        <v>182498</v>
      </c>
      <c r="K18" s="25">
        <v>43</v>
      </c>
      <c r="L18" s="26">
        <v>31210</v>
      </c>
      <c r="M18" s="27">
        <v>463.07600000000002</v>
      </c>
      <c r="N18" s="21">
        <v>123468</v>
      </c>
      <c r="O18" s="25">
        <v>2727.0000000003001</v>
      </c>
      <c r="P18" s="26">
        <v>1082462</v>
      </c>
      <c r="Q18" s="27">
        <v>3823</v>
      </c>
      <c r="R18" s="21">
        <v>1134387</v>
      </c>
      <c r="S18" s="25">
        <v>109</v>
      </c>
      <c r="T18" s="26">
        <v>24200</v>
      </c>
      <c r="U18" s="27">
        <v>28</v>
      </c>
      <c r="V18" s="21">
        <v>22840</v>
      </c>
      <c r="W18" s="27">
        <v>5034.4560000000001</v>
      </c>
      <c r="X18" s="26">
        <v>500509</v>
      </c>
      <c r="Y18" s="23">
        <f t="shared" si="2"/>
        <v>13189.532000000301</v>
      </c>
      <c r="Z18" s="24">
        <f t="shared" si="0"/>
        <v>3359195</v>
      </c>
      <c r="AF18" s="176" t="s">
        <v>114</v>
      </c>
      <c r="AG18" s="176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1189</v>
      </c>
      <c r="H19" s="34">
        <v>366425</v>
      </c>
      <c r="I19" s="23">
        <v>343</v>
      </c>
      <c r="J19" s="24">
        <v>211165</v>
      </c>
      <c r="K19" s="78">
        <v>68</v>
      </c>
      <c r="L19" s="34">
        <v>54350</v>
      </c>
      <c r="M19" s="23">
        <v>1389.0720000000001</v>
      </c>
      <c r="N19" s="24">
        <v>384645</v>
      </c>
      <c r="O19" s="33">
        <v>1723.9999999997001</v>
      </c>
      <c r="P19" s="34">
        <v>652171.5</v>
      </c>
      <c r="Q19" s="23">
        <v>6830</v>
      </c>
      <c r="R19" s="24">
        <v>2445075.8619999997</v>
      </c>
      <c r="S19" s="33">
        <v>10</v>
      </c>
      <c r="T19" s="34">
        <v>1928</v>
      </c>
      <c r="U19" s="23">
        <v>55</v>
      </c>
      <c r="V19" s="24">
        <v>12100</v>
      </c>
      <c r="W19" s="23">
        <v>5163.1767</v>
      </c>
      <c r="X19" s="34">
        <v>708971</v>
      </c>
      <c r="Y19" s="35">
        <f>+W19+U19+S19+Q19+O19+M19+K19+I19+G19+E19</f>
        <v>16771.248699999698</v>
      </c>
      <c r="Z19" s="36">
        <f>+X19+V19+T19+R19+P19+N19+L19+J19+H19+F19</f>
        <v>4836831.3619999997</v>
      </c>
      <c r="AF19" s="156">
        <f>+AF17/12</f>
        <v>133041.36603333327</v>
      </c>
      <c r="AG19" s="156">
        <f>+AG17/12</f>
        <v>32187094.16736621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836</v>
      </c>
      <c r="F20" s="14">
        <f t="shared" ref="F20:X22" si="3">F5+F8+F11+F14+F17</f>
        <v>75243</v>
      </c>
      <c r="G20" s="19">
        <f>G5+G8+G11+G14+G17</f>
        <v>1066.0319999999999</v>
      </c>
      <c r="H20" s="18">
        <f t="shared" si="3"/>
        <v>451582</v>
      </c>
      <c r="I20" s="13">
        <f t="shared" si="3"/>
        <v>1837.7950000000001</v>
      </c>
      <c r="J20" s="14">
        <f t="shared" si="3"/>
        <v>1294635.7727272727</v>
      </c>
      <c r="K20" s="19">
        <f t="shared" si="3"/>
        <v>1234</v>
      </c>
      <c r="L20" s="18">
        <f t="shared" si="3"/>
        <v>3004002</v>
      </c>
      <c r="M20" s="13">
        <f t="shared" si="3"/>
        <v>7334.0159999999996</v>
      </c>
      <c r="N20" s="14">
        <f t="shared" si="3"/>
        <v>1442429.7</v>
      </c>
      <c r="O20" s="19">
        <f t="shared" si="3"/>
        <v>3705</v>
      </c>
      <c r="P20" s="18">
        <f t="shared" si="3"/>
        <v>1160447.8999999999</v>
      </c>
      <c r="Q20" s="13">
        <f t="shared" si="3"/>
        <v>24882.7</v>
      </c>
      <c r="R20" s="14">
        <f t="shared" si="3"/>
        <v>4565561.2</v>
      </c>
      <c r="S20" s="19">
        <f t="shared" si="3"/>
        <v>41286</v>
      </c>
      <c r="T20" s="18">
        <f t="shared" si="3"/>
        <v>7767883</v>
      </c>
      <c r="U20" s="13">
        <f t="shared" si="3"/>
        <v>3697.6039999999998</v>
      </c>
      <c r="V20" s="14">
        <f t="shared" si="3"/>
        <v>1196152.8928541227</v>
      </c>
      <c r="W20" s="13">
        <f t="shared" si="3"/>
        <v>5366.2759999999998</v>
      </c>
      <c r="X20" s="18">
        <f t="shared" si="3"/>
        <v>592378</v>
      </c>
      <c r="Y20" s="31">
        <f t="shared" ref="Y20:Z21" si="4">+Y17+Y14+Y11+Y8+Y5</f>
        <v>91245.42300000001</v>
      </c>
      <c r="Z20" s="32">
        <f t="shared" si="4"/>
        <v>21550315.465581395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892</v>
      </c>
      <c r="F21" s="21">
        <f t="shared" si="5"/>
        <v>81091.399999999994</v>
      </c>
      <c r="G21" s="25">
        <f t="shared" si="5"/>
        <v>1005.263</v>
      </c>
      <c r="H21" s="26">
        <f t="shared" si="5"/>
        <v>429261</v>
      </c>
      <c r="I21" s="27">
        <f t="shared" si="5"/>
        <v>1981.3119999999999</v>
      </c>
      <c r="J21" s="21">
        <f t="shared" si="5"/>
        <v>1420930.0818181818</v>
      </c>
      <c r="K21" s="25">
        <f t="shared" si="5"/>
        <v>1534</v>
      </c>
      <c r="L21" s="26">
        <f t="shared" si="5"/>
        <v>3681512</v>
      </c>
      <c r="M21" s="27">
        <f t="shared" si="5"/>
        <v>7029.076</v>
      </c>
      <c r="N21" s="21">
        <f t="shared" si="5"/>
        <v>1581023.2</v>
      </c>
      <c r="O21" s="25">
        <f t="shared" si="5"/>
        <v>3498.0000000003001</v>
      </c>
      <c r="P21" s="26">
        <f t="shared" si="5"/>
        <v>1124073.8</v>
      </c>
      <c r="Q21" s="27">
        <f t="shared" si="5"/>
        <v>22947.599999999999</v>
      </c>
      <c r="R21" s="21">
        <f t="shared" si="5"/>
        <v>4294351</v>
      </c>
      <c r="S21" s="25">
        <f t="shared" si="5"/>
        <v>40097</v>
      </c>
      <c r="T21" s="26">
        <f t="shared" si="5"/>
        <v>7871138.5</v>
      </c>
      <c r="U21" s="27">
        <f t="shared" si="3"/>
        <v>3375.9389999999999</v>
      </c>
      <c r="V21" s="21">
        <f t="shared" si="3"/>
        <v>938858.13106765319</v>
      </c>
      <c r="W21" s="27">
        <f t="shared" si="3"/>
        <v>5508.4560000000001</v>
      </c>
      <c r="X21" s="26">
        <f t="shared" si="3"/>
        <v>596553</v>
      </c>
      <c r="Y21" s="23">
        <f t="shared" si="4"/>
        <v>87868.646000000299</v>
      </c>
      <c r="Z21" s="24">
        <f t="shared" si="4"/>
        <v>22018792.112885837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1562.9</v>
      </c>
      <c r="F22" s="24">
        <f>F7+F10+F13+F16+F19</f>
        <v>291177</v>
      </c>
      <c r="G22" s="33">
        <f t="shared" si="3"/>
        <v>1706.134</v>
      </c>
      <c r="H22" s="34">
        <f t="shared" si="3"/>
        <v>734203</v>
      </c>
      <c r="I22" s="23">
        <f t="shared" si="3"/>
        <v>2557.3919999999998</v>
      </c>
      <c r="J22" s="24">
        <f t="shared" si="3"/>
        <v>1771340.3</v>
      </c>
      <c r="K22" s="33">
        <f t="shared" si="3"/>
        <v>5911</v>
      </c>
      <c r="L22" s="34">
        <f t="shared" si="3"/>
        <v>5640080</v>
      </c>
      <c r="M22" s="23">
        <f t="shared" si="3"/>
        <v>13096.371999999999</v>
      </c>
      <c r="N22" s="24">
        <f t="shared" si="3"/>
        <v>2634009.253</v>
      </c>
      <c r="O22" s="33">
        <f t="shared" si="3"/>
        <v>4548.9999999996999</v>
      </c>
      <c r="P22" s="34">
        <f t="shared" si="3"/>
        <v>1134214</v>
      </c>
      <c r="Q22" s="23">
        <f t="shared" si="3"/>
        <v>59871.8</v>
      </c>
      <c r="R22" s="24">
        <f t="shared" si="3"/>
        <v>11706942.637600001</v>
      </c>
      <c r="S22" s="33">
        <f t="shared" si="3"/>
        <v>35249.800000000003</v>
      </c>
      <c r="T22" s="34">
        <f t="shared" si="3"/>
        <v>3365911.8</v>
      </c>
      <c r="U22" s="23">
        <f t="shared" si="3"/>
        <v>4708.8649999999998</v>
      </c>
      <c r="V22" s="24">
        <f t="shared" si="3"/>
        <v>2105666.1152748414</v>
      </c>
      <c r="W22" s="23">
        <f t="shared" si="3"/>
        <v>7447.3766999999998</v>
      </c>
      <c r="X22" s="34">
        <f t="shared" si="3"/>
        <v>1263109</v>
      </c>
      <c r="Y22" s="23">
        <f>+Y19+Y16+Y13+Y10+Y7</f>
        <v>136660.63969999971</v>
      </c>
      <c r="Z22" s="24">
        <f>+Z19+Z16+Z13+Z10+Z7</f>
        <v>30646653.105874844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54.308881765038649</v>
      </c>
      <c r="F23" s="178"/>
      <c r="G23" s="177">
        <f>(G20+G21)/(G22+G41)*100</f>
        <v>61.802047382380245</v>
      </c>
      <c r="H23" s="178"/>
      <c r="I23" s="177">
        <f>(I20+I21)/(I22+I41)*100</f>
        <v>72.630056742662703</v>
      </c>
      <c r="J23" s="178"/>
      <c r="K23" s="177">
        <f>(K20+K21)/(K22+K41)*100</f>
        <v>22.834515756475827</v>
      </c>
      <c r="L23" s="178"/>
      <c r="M23" s="177">
        <f>(M20+M21)/(M22+M41)*100</f>
        <v>55.482079515126124</v>
      </c>
      <c r="N23" s="178"/>
      <c r="O23" s="177">
        <f>(O20+O21)/(O22+O41)*100</f>
        <v>81.014509054105758</v>
      </c>
      <c r="P23" s="178"/>
      <c r="Q23" s="177">
        <f>(Q20+Q21)/(Q22+Q41)*100</f>
        <v>40.600041592924114</v>
      </c>
      <c r="R23" s="178"/>
      <c r="S23" s="177">
        <f>(S20+S21)/(S22+S41)*100</f>
        <v>117.41782642193257</v>
      </c>
      <c r="T23" s="178"/>
      <c r="U23" s="177">
        <f>(U20+W20)/(U22+U41)*100</f>
        <v>99.646165677136196</v>
      </c>
      <c r="V23" s="178"/>
      <c r="W23" s="177">
        <f>(W20+W21)/(W22+W41)*100</f>
        <v>72.320144744406463</v>
      </c>
      <c r="X23" s="178"/>
      <c r="Y23" s="177">
        <f>(Y20+Y21)/(Y22+Y41)*100</f>
        <v>66.352182544022241</v>
      </c>
      <c r="Z23" s="178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186305.58577004285</v>
      </c>
      <c r="F24" s="180"/>
      <c r="G24" s="181">
        <f>H22/G22*1000</f>
        <v>430331.38077079522</v>
      </c>
      <c r="H24" s="182"/>
      <c r="I24" s="183">
        <f>J22/I22*1000</f>
        <v>692635.42702878569</v>
      </c>
      <c r="J24" s="184"/>
      <c r="K24" s="181">
        <f>L22/K22*1000</f>
        <v>954166.80764676025</v>
      </c>
      <c r="L24" s="182"/>
      <c r="M24" s="183">
        <f>N22/M22*1000</f>
        <v>201125.10953415191</v>
      </c>
      <c r="N24" s="184"/>
      <c r="O24" s="181">
        <f>P22/O22*1000</f>
        <v>249332.60057157066</v>
      </c>
      <c r="P24" s="182"/>
      <c r="Q24" s="183">
        <f>R22/Q22*1000</f>
        <v>195533.50053948603</v>
      </c>
      <c r="R24" s="184"/>
      <c r="S24" s="181">
        <f>T22/S22*1000</f>
        <v>95487.40134695798</v>
      </c>
      <c r="T24" s="182"/>
      <c r="U24" s="183">
        <f>V22/U22*1000</f>
        <v>447170.6271627752</v>
      </c>
      <c r="V24" s="184"/>
      <c r="W24" s="181">
        <f>X22/W22*1000</f>
        <v>169604.55350674017</v>
      </c>
      <c r="X24" s="182"/>
      <c r="Y24" s="183">
        <f>Z22/Y22*1000</f>
        <v>224253.69274687296</v>
      </c>
      <c r="Z24" s="184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1.1436357999135016</v>
      </c>
      <c r="F25" s="49"/>
      <c r="G25" s="50">
        <f>G22/Y22*100</f>
        <v>1.2484457878620654</v>
      </c>
      <c r="H25" s="51"/>
      <c r="I25" s="48">
        <f>I22/Y22*100</f>
        <v>1.8713449648809197</v>
      </c>
      <c r="J25" s="49"/>
      <c r="K25" s="50">
        <f>K22/Y22*100</f>
        <v>4.325312696454481</v>
      </c>
      <c r="L25" s="51"/>
      <c r="M25" s="48">
        <f>M22/Y22*100</f>
        <v>9.583133833376916</v>
      </c>
      <c r="N25" s="49"/>
      <c r="O25" s="50">
        <f>O22/Y22*100</f>
        <v>3.3286833794908031</v>
      </c>
      <c r="P25" s="51"/>
      <c r="Q25" s="48">
        <f>Q22/Y22*100</f>
        <v>43.810566181624665</v>
      </c>
      <c r="R25" s="49"/>
      <c r="S25" s="50">
        <f>S22/Y22*100</f>
        <v>25.793674080101702</v>
      </c>
      <c r="T25" s="51"/>
      <c r="U25" s="48">
        <f>U22/Y22*100</f>
        <v>3.4456629285045044</v>
      </c>
      <c r="V25" s="49"/>
      <c r="W25" s="50">
        <f>W22/Y22*100</f>
        <v>5.4495403477904363</v>
      </c>
      <c r="X25" s="51"/>
      <c r="Y25" s="48">
        <f>E25+G25+I25+K25+M25+O25+Q25+S25+U25+W25</f>
        <v>99.999999999999986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94" t="s">
        <v>42</v>
      </c>
      <c r="C27" s="4" t="s">
        <v>43</v>
      </c>
      <c r="D27" s="54" t="s">
        <v>21</v>
      </c>
      <c r="E27" s="131">
        <f>+'(令和6年5月)'!E20</f>
        <v>864</v>
      </c>
      <c r="F27" s="131">
        <f>+'(令和6年5月)'!F20</f>
        <v>78143</v>
      </c>
      <c r="G27" s="131">
        <f>+'(令和6年5月)'!G20</f>
        <v>1139.971</v>
      </c>
      <c r="H27" s="131">
        <f>+'(令和6年5月)'!H20</f>
        <v>476012</v>
      </c>
      <c r="I27" s="131">
        <f>+'(令和6年5月)'!I20</f>
        <v>1559</v>
      </c>
      <c r="J27" s="131">
        <f>+'(令和6年5月)'!J20</f>
        <v>1479080.6272727272</v>
      </c>
      <c r="K27" s="131">
        <f>+'(令和6年5月)'!K20</f>
        <v>1593</v>
      </c>
      <c r="L27" s="131">
        <f>+'(令和6年5月)'!L20</f>
        <v>3101835</v>
      </c>
      <c r="M27" s="131">
        <f>+'(令和6年5月)'!M20</f>
        <v>7492.1120000000001</v>
      </c>
      <c r="N27" s="131">
        <f>+'(令和6年5月)'!N20</f>
        <v>1656810.9</v>
      </c>
      <c r="O27" s="131">
        <f>+'(令和6年5月)'!O20</f>
        <v>3943</v>
      </c>
      <c r="P27" s="131">
        <f>+'(令和6年5月)'!P20</f>
        <v>1310654.6000000001</v>
      </c>
      <c r="Q27" s="131">
        <f>+'(令和6年5月)'!Q20</f>
        <v>26584</v>
      </c>
      <c r="R27" s="131">
        <f>+'(令和6年5月)'!R20</f>
        <v>5447835.4000000004</v>
      </c>
      <c r="S27" s="131">
        <f>+'(令和6年5月)'!S20</f>
        <v>41522</v>
      </c>
      <c r="T27" s="131">
        <f>+'(令和6年5月)'!T20</f>
        <v>8235214.4000000004</v>
      </c>
      <c r="U27" s="131">
        <f>+'(令和6年5月)'!U20</f>
        <v>2654</v>
      </c>
      <c r="V27" s="131">
        <f>+'(令和6年5月)'!V20</f>
        <v>855004.74418604653</v>
      </c>
      <c r="W27" s="131">
        <f>+'(令和6年5月)'!W20</f>
        <v>3770.4760000000001</v>
      </c>
      <c r="X27" s="131">
        <f>+'(令和6年5月)'!X20</f>
        <v>488524</v>
      </c>
      <c r="Y27" s="131">
        <f>+'(令和6年5月)'!Y20</f>
        <v>91121.558999999994</v>
      </c>
      <c r="Z27" s="131">
        <f>+'(令和6年5月)'!Z20</f>
        <v>23129114.671458773</v>
      </c>
    </row>
    <row r="28" spans="1:40" ht="18.95" customHeight="1" thickBot="1" x14ac:dyDescent="0.2">
      <c r="A28" s="22"/>
      <c r="B28" s="195"/>
      <c r="C28" s="7"/>
      <c r="D28" s="55" t="s">
        <v>22</v>
      </c>
      <c r="E28" s="131">
        <f>+'(令和6年5月)'!E21</f>
        <v>934</v>
      </c>
      <c r="F28" s="131">
        <f>+'(令和6年5月)'!F21</f>
        <v>86761</v>
      </c>
      <c r="G28" s="131">
        <f>+'(令和6年5月)'!G21</f>
        <v>1146.739</v>
      </c>
      <c r="H28" s="131">
        <f>+'(令和6年5月)'!H21</f>
        <v>472368</v>
      </c>
      <c r="I28" s="131">
        <f>+'(令和6年5月)'!I21</f>
        <v>1504</v>
      </c>
      <c r="J28" s="131">
        <f>+'(令和6年5月)'!J21</f>
        <v>1322515.0272727273</v>
      </c>
      <c r="K28" s="131">
        <f>+'(令和6年5月)'!K21</f>
        <v>1935</v>
      </c>
      <c r="L28" s="131">
        <f>+'(令和6年5月)'!L21</f>
        <v>3784842</v>
      </c>
      <c r="M28" s="131">
        <f>+'(令和6年5月)'!M21</f>
        <v>6975.1560000000009</v>
      </c>
      <c r="N28" s="131">
        <f>+'(令和6年5月)'!N21</f>
        <v>1691442.8</v>
      </c>
      <c r="O28" s="131">
        <f>+'(令和6年5月)'!O21</f>
        <v>4043</v>
      </c>
      <c r="P28" s="131">
        <f>+'(令和6年5月)'!P21</f>
        <v>1365141</v>
      </c>
      <c r="Q28" s="131">
        <f>+'(令和6年5月)'!Q21</f>
        <v>26777</v>
      </c>
      <c r="R28" s="131">
        <f>+'(令和6年5月)'!R21</f>
        <v>5485199.6000000006</v>
      </c>
      <c r="S28" s="131">
        <f>+'(令和6年5月)'!S21</f>
        <v>43220</v>
      </c>
      <c r="T28" s="131">
        <f>+'(令和6年5月)'!T21</f>
        <v>8478910.3000000007</v>
      </c>
      <c r="U28" s="131">
        <f>+'(令和6年5月)'!U21</f>
        <v>2639</v>
      </c>
      <c r="V28" s="131">
        <f>+'(令和6年5月)'!V21</f>
        <v>936528.3255813953</v>
      </c>
      <c r="W28" s="131">
        <f>+'(令和6年5月)'!W21</f>
        <v>3154.1260000000002</v>
      </c>
      <c r="X28" s="131">
        <f>+'(令和6年5月)'!X21</f>
        <v>946819</v>
      </c>
      <c r="Y28" s="131">
        <f>+'(令和6年5月)'!Y21</f>
        <v>92328.021000000008</v>
      </c>
      <c r="Z28" s="131">
        <f>+'(令和6年5月)'!Z21</f>
        <v>24570527.052854121</v>
      </c>
    </row>
    <row r="29" spans="1:40" ht="18.95" customHeight="1" thickBot="1" x14ac:dyDescent="0.2">
      <c r="A29" s="22"/>
      <c r="B29" s="195"/>
      <c r="C29" s="7"/>
      <c r="D29" s="55" t="s">
        <v>24</v>
      </c>
      <c r="E29" s="131">
        <f>+'(令和6年5月)'!E22</f>
        <v>1609.9</v>
      </c>
      <c r="F29" s="131">
        <f>+'(令和6年5月)'!F22</f>
        <v>288723.59999999998</v>
      </c>
      <c r="G29" s="131">
        <f>+'(令和6年5月)'!G22</f>
        <v>1584.7750000000001</v>
      </c>
      <c r="H29" s="131">
        <f>+'(令和6年5月)'!H22</f>
        <v>717367</v>
      </c>
      <c r="I29" s="131">
        <f>+'(令和6年5月)'!I22</f>
        <v>3488</v>
      </c>
      <c r="J29" s="131">
        <f>+'(令和6年5月)'!J22</f>
        <v>3146705.7636363637</v>
      </c>
      <c r="K29" s="131">
        <f>+'(令和6年5月)'!K22</f>
        <v>4019</v>
      </c>
      <c r="L29" s="131">
        <f>+'(令和6年5月)'!L22</f>
        <v>7818977</v>
      </c>
      <c r="M29" s="131">
        <f>+'(令和6年5月)'!M22</f>
        <v>14926.306</v>
      </c>
      <c r="N29" s="131">
        <f>+'(令和6年5月)'!N22</f>
        <v>3113988.3530000001</v>
      </c>
      <c r="O29" s="131">
        <f>+'(令和6年5月)'!O22</f>
        <v>4946</v>
      </c>
      <c r="P29" s="131">
        <f>+'(令和6年5月)'!P22</f>
        <v>1518125.2</v>
      </c>
      <c r="Q29" s="131">
        <f>+'(令和6年5月)'!Q22</f>
        <v>57810.9</v>
      </c>
      <c r="R29" s="131">
        <f>+'(令和6年5月)'!R22</f>
        <v>10831230.737600001</v>
      </c>
      <c r="S29" s="131">
        <f>+'(令和6年5月)'!S22</f>
        <v>32300.2</v>
      </c>
      <c r="T29" s="131">
        <f>+'(令和6年5月)'!T22</f>
        <v>3156549</v>
      </c>
      <c r="U29" s="131">
        <f>+'(令和6年5月)'!U22</f>
        <v>5077.5</v>
      </c>
      <c r="V29" s="131">
        <f>+'(令和6年5月)'!V22</f>
        <v>1646875.1790697675</v>
      </c>
      <c r="W29" s="131">
        <f>+'(令和6年5月)'!W22</f>
        <v>7687.1066999999994</v>
      </c>
      <c r="X29" s="131">
        <f>+'(令和6年5月)'!X22</f>
        <v>1197174</v>
      </c>
      <c r="Y29" s="131">
        <f>+'(令和6年5月)'!Y22</f>
        <v>133449.68770000001</v>
      </c>
      <c r="Z29" s="131">
        <f>+'(令和6年5月)'!Z22</f>
        <v>33435715.833306134</v>
      </c>
    </row>
    <row r="30" spans="1:40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+'(令和6年5月)'!E23</f>
        <v>54.653778345188151</v>
      </c>
      <c r="F30" s="186">
        <f>+'(令和5年1月)'!F23</f>
        <v>0</v>
      </c>
      <c r="G30" s="185">
        <f>+'(令和6年5月)'!G23</f>
        <v>71.992476823794078</v>
      </c>
      <c r="H30" s="186">
        <f>+'(令和5年1月)'!H23</f>
        <v>0</v>
      </c>
      <c r="I30" s="185">
        <f>+'(令和6年5月)'!I23</f>
        <v>44.256610316428265</v>
      </c>
      <c r="J30" s="186">
        <f>+'(令和5年1月)'!J23</f>
        <v>0</v>
      </c>
      <c r="K30" s="185">
        <f>+'(令和6年5月)'!K23</f>
        <v>42.100238663484483</v>
      </c>
      <c r="L30" s="186">
        <f>+'(令和5年1月)'!L23</f>
        <v>0</v>
      </c>
      <c r="M30" s="185">
        <f>+'(令和6年5月)'!M23</f>
        <v>49.316326861754852</v>
      </c>
      <c r="N30" s="186">
        <f>+'(令和5年1月)'!N23</f>
        <v>0</v>
      </c>
      <c r="O30" s="185">
        <f>+'(令和6年5月)'!O23</f>
        <v>79.923939151321051</v>
      </c>
      <c r="P30" s="186">
        <f>+'(令和5年1月)'!P23</f>
        <v>0</v>
      </c>
      <c r="Q30" s="185">
        <f>+'(令和6年5月)'!Q23</f>
        <v>46.074422267274997</v>
      </c>
      <c r="R30" s="186">
        <f>+'(令和5年1月)'!R23</f>
        <v>0</v>
      </c>
      <c r="S30" s="185">
        <f>+'(令和6年5月)'!S23</f>
        <v>127.8190725568038</v>
      </c>
      <c r="T30" s="186">
        <f>+'(令和5年1月)'!T23</f>
        <v>0</v>
      </c>
      <c r="U30" s="185">
        <f>+'(令和6年5月)'!U23</f>
        <v>52.199211045364891</v>
      </c>
      <c r="V30" s="186">
        <f>+'(令和5年1月)'!V23</f>
        <v>0</v>
      </c>
      <c r="W30" s="185">
        <f>+'(令和6年5月)'!W23</f>
        <v>46.921439861003194</v>
      </c>
      <c r="X30" s="186">
        <f>+'(令和5年1月)'!X23</f>
        <v>0</v>
      </c>
      <c r="Y30" s="185">
        <f>+'(令和6年5月)'!Y23</f>
        <v>68.424313986980721</v>
      </c>
      <c r="Z30" s="186">
        <f>+'(令和5年1月)'!Z23</f>
        <v>0</v>
      </c>
    </row>
    <row r="31" spans="1:40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-28</v>
      </c>
      <c r="F31" s="91">
        <f t="shared" ref="F31:Z33" si="6">F20-F27</f>
        <v>-2900</v>
      </c>
      <c r="G31" s="92">
        <f t="shared" si="6"/>
        <v>-73.939000000000078</v>
      </c>
      <c r="H31" s="93">
        <f t="shared" si="6"/>
        <v>-24430</v>
      </c>
      <c r="I31" s="90">
        <f t="shared" si="6"/>
        <v>278.79500000000007</v>
      </c>
      <c r="J31" s="91">
        <f t="shared" si="6"/>
        <v>-184444.85454545449</v>
      </c>
      <c r="K31" s="92">
        <f t="shared" si="6"/>
        <v>-359</v>
      </c>
      <c r="L31" s="93">
        <f t="shared" si="6"/>
        <v>-97833</v>
      </c>
      <c r="M31" s="90">
        <f t="shared" si="6"/>
        <v>-158.09600000000046</v>
      </c>
      <c r="N31" s="91">
        <f t="shared" si="6"/>
        <v>-214381.19999999995</v>
      </c>
      <c r="O31" s="92">
        <f t="shared" si="6"/>
        <v>-238</v>
      </c>
      <c r="P31" s="93">
        <f t="shared" si="6"/>
        <v>-150206.70000000019</v>
      </c>
      <c r="Q31" s="90">
        <f t="shared" si="6"/>
        <v>-1701.2999999999993</v>
      </c>
      <c r="R31" s="91">
        <f t="shared" si="6"/>
        <v>-882274.20000000019</v>
      </c>
      <c r="S31" s="92">
        <f t="shared" si="6"/>
        <v>-236</v>
      </c>
      <c r="T31" s="93">
        <f t="shared" si="6"/>
        <v>-467331.40000000037</v>
      </c>
      <c r="U31" s="90">
        <f t="shared" si="6"/>
        <v>1043.6039999999998</v>
      </c>
      <c r="V31" s="91">
        <f t="shared" si="6"/>
        <v>341148.14866807614</v>
      </c>
      <c r="W31" s="92">
        <f t="shared" si="6"/>
        <v>1595.7999999999997</v>
      </c>
      <c r="X31" s="93">
        <f t="shared" si="6"/>
        <v>103854</v>
      </c>
      <c r="Y31" s="90">
        <f t="shared" si="6"/>
        <v>123.86400000001595</v>
      </c>
      <c r="Z31" s="91">
        <f t="shared" si="6"/>
        <v>-1578799.2058773786</v>
      </c>
    </row>
    <row r="32" spans="1:40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7">E21-E28</f>
        <v>-42</v>
      </c>
      <c r="F32" s="95">
        <f t="shared" si="7"/>
        <v>-5669.6000000000058</v>
      </c>
      <c r="G32" s="96">
        <f t="shared" si="7"/>
        <v>-141.476</v>
      </c>
      <c r="H32" s="97">
        <f t="shared" si="7"/>
        <v>-43107</v>
      </c>
      <c r="I32" s="94">
        <f t="shared" si="7"/>
        <v>477.3119999999999</v>
      </c>
      <c r="J32" s="95">
        <f t="shared" si="7"/>
        <v>98415.054545454448</v>
      </c>
      <c r="K32" s="96">
        <f t="shared" si="7"/>
        <v>-401</v>
      </c>
      <c r="L32" s="97">
        <f t="shared" si="7"/>
        <v>-103330</v>
      </c>
      <c r="M32" s="94">
        <f t="shared" si="7"/>
        <v>53.919999999999163</v>
      </c>
      <c r="N32" s="95">
        <f t="shared" si="7"/>
        <v>-110419.60000000009</v>
      </c>
      <c r="O32" s="96">
        <f t="shared" si="7"/>
        <v>-544.99999999969987</v>
      </c>
      <c r="P32" s="97">
        <f t="shared" si="7"/>
        <v>-241067.19999999995</v>
      </c>
      <c r="Q32" s="94">
        <f t="shared" si="7"/>
        <v>-3829.4000000000015</v>
      </c>
      <c r="R32" s="95">
        <f t="shared" si="7"/>
        <v>-1190848.6000000006</v>
      </c>
      <c r="S32" s="96">
        <f t="shared" si="7"/>
        <v>-3123</v>
      </c>
      <c r="T32" s="97">
        <f t="shared" si="7"/>
        <v>-607771.80000000075</v>
      </c>
      <c r="U32" s="94">
        <f>W20-U28</f>
        <v>2727.2759999999998</v>
      </c>
      <c r="V32" s="95">
        <f t="shared" si="6"/>
        <v>2329.8054862578865</v>
      </c>
      <c r="W32" s="96">
        <f t="shared" si="6"/>
        <v>2354.33</v>
      </c>
      <c r="X32" s="97">
        <f t="shared" si="6"/>
        <v>-350266</v>
      </c>
      <c r="Y32" s="94">
        <f t="shared" si="6"/>
        <v>-4459.374999999709</v>
      </c>
      <c r="Z32" s="95">
        <f t="shared" si="6"/>
        <v>-2551734.9399682842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7"/>
        <v>-47</v>
      </c>
      <c r="F33" s="95">
        <f t="shared" si="6"/>
        <v>2453.4000000000233</v>
      </c>
      <c r="G33" s="96">
        <f t="shared" si="6"/>
        <v>121.35899999999992</v>
      </c>
      <c r="H33" s="97">
        <f t="shared" si="6"/>
        <v>16836</v>
      </c>
      <c r="I33" s="94">
        <f t="shared" si="6"/>
        <v>-930.60800000000017</v>
      </c>
      <c r="J33" s="95">
        <f t="shared" si="6"/>
        <v>-1375365.4636363636</v>
      </c>
      <c r="K33" s="96">
        <f t="shared" si="6"/>
        <v>1892</v>
      </c>
      <c r="L33" s="97">
        <f t="shared" si="6"/>
        <v>-2178897</v>
      </c>
      <c r="M33" s="94">
        <f t="shared" si="6"/>
        <v>-1829.9340000000011</v>
      </c>
      <c r="N33" s="95">
        <f t="shared" si="6"/>
        <v>-479979.10000000009</v>
      </c>
      <c r="O33" s="96">
        <f t="shared" si="6"/>
        <v>-397.00000000030013</v>
      </c>
      <c r="P33" s="97">
        <f t="shared" si="6"/>
        <v>-383911.19999999995</v>
      </c>
      <c r="Q33" s="94">
        <f t="shared" si="6"/>
        <v>2060.9000000000015</v>
      </c>
      <c r="R33" s="95">
        <f t="shared" si="6"/>
        <v>875711.90000000037</v>
      </c>
      <c r="S33" s="96">
        <f t="shared" si="6"/>
        <v>2949.6000000000022</v>
      </c>
      <c r="T33" s="97">
        <f t="shared" si="6"/>
        <v>209362.79999999981</v>
      </c>
      <c r="U33" s="94">
        <f t="shared" si="6"/>
        <v>-368.63500000000022</v>
      </c>
      <c r="V33" s="95">
        <f t="shared" si="6"/>
        <v>458790.93620507396</v>
      </c>
      <c r="W33" s="96">
        <f t="shared" si="6"/>
        <v>-239.72999999999956</v>
      </c>
      <c r="X33" s="97">
        <f t="shared" si="6"/>
        <v>65935</v>
      </c>
      <c r="Y33" s="94">
        <f t="shared" si="6"/>
        <v>3210.9519999996992</v>
      </c>
      <c r="Z33" s="95">
        <f t="shared" si="6"/>
        <v>-2789062.7274312899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-0.34489658014950209</v>
      </c>
      <c r="F34" s="188"/>
      <c r="G34" s="187">
        <f t="shared" ref="G34" si="8">+G23-G30</f>
        <v>-10.190429441413833</v>
      </c>
      <c r="H34" s="188"/>
      <c r="I34" s="187">
        <f t="shared" ref="I34" si="9">+I23-I30</f>
        <v>28.373446426234437</v>
      </c>
      <c r="J34" s="188"/>
      <c r="K34" s="187">
        <f t="shared" ref="K34" si="10">+K23-K30</f>
        <v>-19.265722907008655</v>
      </c>
      <c r="L34" s="188"/>
      <c r="M34" s="187">
        <f t="shared" ref="M34" si="11">+M23-M30</f>
        <v>6.1657526533712712</v>
      </c>
      <c r="N34" s="188"/>
      <c r="O34" s="187">
        <f t="shared" ref="O34" si="12">+O23-O30</f>
        <v>1.0905699027847078</v>
      </c>
      <c r="P34" s="188"/>
      <c r="Q34" s="187">
        <f t="shared" ref="Q34" si="13">+Q23-Q30</f>
        <v>-5.4743806743508827</v>
      </c>
      <c r="R34" s="188"/>
      <c r="S34" s="187">
        <f t="shared" ref="S34" si="14">+S23-S30</f>
        <v>-10.401246134871229</v>
      </c>
      <c r="T34" s="188"/>
      <c r="U34" s="187">
        <f t="shared" ref="U34" si="15">+U23-U30</f>
        <v>47.446954631771305</v>
      </c>
      <c r="V34" s="188"/>
      <c r="W34" s="187">
        <f t="shared" ref="W34" si="16">+W23-W30</f>
        <v>25.398704883403269</v>
      </c>
      <c r="X34" s="188"/>
      <c r="Y34" s="187">
        <f t="shared" ref="Y34" si="17">+Y23-Y30</f>
        <v>-2.0721314429584794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8">E20/E27*100</f>
        <v>96.759259259259252</v>
      </c>
      <c r="F35" s="60">
        <f t="shared" si="18"/>
        <v>96.288855047796986</v>
      </c>
      <c r="G35" s="61">
        <f t="shared" si="18"/>
        <v>93.513957811207476</v>
      </c>
      <c r="H35" s="62">
        <f t="shared" si="18"/>
        <v>94.86777644261069</v>
      </c>
      <c r="I35" s="59">
        <f t="shared" si="18"/>
        <v>117.88293778062862</v>
      </c>
      <c r="J35" s="60">
        <f t="shared" si="18"/>
        <v>87.529763344574945</v>
      </c>
      <c r="K35" s="61">
        <f t="shared" si="18"/>
        <v>77.463904582548651</v>
      </c>
      <c r="L35" s="62">
        <f t="shared" si="18"/>
        <v>96.845963760161325</v>
      </c>
      <c r="M35" s="59">
        <f t="shared" si="18"/>
        <v>97.889834001413746</v>
      </c>
      <c r="N35" s="60">
        <f t="shared" si="18"/>
        <v>87.060611443345763</v>
      </c>
      <c r="O35" s="61">
        <f t="shared" si="18"/>
        <v>93.963986812072037</v>
      </c>
      <c r="P35" s="62">
        <f t="shared" si="18"/>
        <v>88.539566412081399</v>
      </c>
      <c r="Q35" s="59">
        <f t="shared" si="18"/>
        <v>93.600285886247363</v>
      </c>
      <c r="R35" s="60">
        <f t="shared" si="18"/>
        <v>83.805050350823734</v>
      </c>
      <c r="S35" s="61">
        <f t="shared" si="18"/>
        <v>99.431626607581521</v>
      </c>
      <c r="T35" s="62">
        <f t="shared" si="18"/>
        <v>94.325206639428842</v>
      </c>
      <c r="U35" s="59">
        <f t="shared" si="18"/>
        <v>139.32192916352676</v>
      </c>
      <c r="V35" s="60">
        <f t="shared" si="18"/>
        <v>139.90014686910828</v>
      </c>
      <c r="W35" s="61">
        <f t="shared" si="18"/>
        <v>142.32356869530531</v>
      </c>
      <c r="X35" s="62">
        <f t="shared" si="18"/>
        <v>121.25873037967428</v>
      </c>
      <c r="Y35" s="59">
        <f t="shared" si="18"/>
        <v>100.13593270501443</v>
      </c>
      <c r="Z35" s="60">
        <f t="shared" si="18"/>
        <v>93.173974757340758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8"/>
        <v>95.503211991434682</v>
      </c>
      <c r="F36" s="64">
        <f t="shared" si="18"/>
        <v>93.465266652067172</v>
      </c>
      <c r="G36" s="65">
        <f t="shared" si="18"/>
        <v>87.662754994815742</v>
      </c>
      <c r="H36" s="66">
        <f t="shared" si="18"/>
        <v>90.874275988212588</v>
      </c>
      <c r="I36" s="63">
        <f t="shared" si="18"/>
        <v>131.73617021276596</v>
      </c>
      <c r="J36" s="64">
        <f t="shared" si="18"/>
        <v>107.44150746993057</v>
      </c>
      <c r="K36" s="65">
        <f t="shared" si="18"/>
        <v>79.276485788113689</v>
      </c>
      <c r="L36" s="66">
        <f t="shared" si="18"/>
        <v>97.269899245463876</v>
      </c>
      <c r="M36" s="63">
        <f t="shared" si="18"/>
        <v>100.77302930572446</v>
      </c>
      <c r="N36" s="64">
        <f t="shared" si="18"/>
        <v>93.471869104884888</v>
      </c>
      <c r="O36" s="65">
        <f t="shared" si="18"/>
        <v>86.519910957217419</v>
      </c>
      <c r="P36" s="66">
        <f t="shared" si="18"/>
        <v>82.341223360810361</v>
      </c>
      <c r="Q36" s="63">
        <f t="shared" si="18"/>
        <v>85.698920715539444</v>
      </c>
      <c r="R36" s="64">
        <f t="shared" si="18"/>
        <v>78.289785480185614</v>
      </c>
      <c r="S36" s="65">
        <f t="shared" si="18"/>
        <v>92.774178621008801</v>
      </c>
      <c r="T36" s="66">
        <f t="shared" si="18"/>
        <v>92.831958606756331</v>
      </c>
      <c r="U36" s="63">
        <f>W20/U28*100</f>
        <v>203.34505494505493</v>
      </c>
      <c r="V36" s="64">
        <f t="shared" si="18"/>
        <v>100.24877042398172</v>
      </c>
      <c r="W36" s="65">
        <f t="shared" si="18"/>
        <v>174.64286461606162</v>
      </c>
      <c r="X36" s="66">
        <f t="shared" si="18"/>
        <v>63.006023326528094</v>
      </c>
      <c r="Y36" s="63">
        <f t="shared" si="18"/>
        <v>95.170074099173306</v>
      </c>
      <c r="Z36" s="64">
        <f t="shared" si="18"/>
        <v>89.614651185629029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8"/>
        <v>97.080564010186961</v>
      </c>
      <c r="F37" s="68">
        <f t="shared" si="18"/>
        <v>100.84974002817921</v>
      </c>
      <c r="G37" s="69">
        <f t="shared" si="18"/>
        <v>107.65780631319903</v>
      </c>
      <c r="H37" s="70">
        <f t="shared" si="18"/>
        <v>102.34691587430144</v>
      </c>
      <c r="I37" s="67">
        <f t="shared" si="18"/>
        <v>73.319724770642196</v>
      </c>
      <c r="J37" s="68">
        <f t="shared" si="18"/>
        <v>56.291894859372618</v>
      </c>
      <c r="K37" s="69">
        <f t="shared" si="18"/>
        <v>147.07638716098532</v>
      </c>
      <c r="L37" s="70">
        <f t="shared" si="18"/>
        <v>72.133221519899593</v>
      </c>
      <c r="M37" s="67">
        <f t="shared" si="18"/>
        <v>87.740208461490738</v>
      </c>
      <c r="N37" s="68">
        <f t="shared" si="18"/>
        <v>84.586355323468354</v>
      </c>
      <c r="O37" s="69">
        <f t="shared" si="18"/>
        <v>91.973311767078442</v>
      </c>
      <c r="P37" s="70">
        <f t="shared" si="18"/>
        <v>74.711492833397415</v>
      </c>
      <c r="Q37" s="67">
        <f t="shared" si="18"/>
        <v>103.56489866097915</v>
      </c>
      <c r="R37" s="68">
        <f t="shared" si="18"/>
        <v>108.08506365726302</v>
      </c>
      <c r="S37" s="69">
        <f t="shared" si="18"/>
        <v>109.13183200104024</v>
      </c>
      <c r="T37" s="70">
        <f t="shared" si="18"/>
        <v>106.63264850315961</v>
      </c>
      <c r="U37" s="67">
        <f t="shared" si="18"/>
        <v>92.739832594780893</v>
      </c>
      <c r="V37" s="68">
        <f t="shared" si="18"/>
        <v>127.85827013703739</v>
      </c>
      <c r="W37" s="69">
        <f t="shared" si="18"/>
        <v>96.881401425064126</v>
      </c>
      <c r="X37" s="70">
        <f t="shared" si="18"/>
        <v>105.50755362211342</v>
      </c>
      <c r="Y37" s="67">
        <f t="shared" si="18"/>
        <v>102.40611428572095</v>
      </c>
      <c r="Z37" s="68">
        <f t="shared" si="18"/>
        <v>91.658432733020661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+'(令和7年4月)'!E20</f>
        <v>860</v>
      </c>
      <c r="F39" s="143">
        <f>+'(令和7年4月)'!F20</f>
        <v>76635</v>
      </c>
      <c r="G39" s="142">
        <f>+'(令和7年4月)'!G20</f>
        <v>1137.3890000000001</v>
      </c>
      <c r="H39" s="143">
        <f>+'(令和7年4月)'!H20</f>
        <v>471972</v>
      </c>
      <c r="I39" s="142">
        <f>+'(令和7年4月)'!I20</f>
        <v>2110.2260000000001</v>
      </c>
      <c r="J39" s="143">
        <f>+'(令和7年4月)'!J20</f>
        <v>1492739.290909091</v>
      </c>
      <c r="K39" s="142">
        <f>+'(令和7年4月)'!K20</f>
        <v>1091</v>
      </c>
      <c r="L39" s="143">
        <f>+'(令和7年4月)'!L20</f>
        <v>2696088</v>
      </c>
      <c r="M39" s="142">
        <f>+'(令和7年4月)'!M20</f>
        <v>6426.1440000000002</v>
      </c>
      <c r="N39" s="143">
        <f>+'(令和7年4月)'!N20</f>
        <v>1484947.8</v>
      </c>
      <c r="O39" s="142">
        <f>+'(令和7年4月)'!O20</f>
        <v>4106</v>
      </c>
      <c r="P39" s="143">
        <f>+'(令和7年4月)'!P20</f>
        <v>1327324.1000000001</v>
      </c>
      <c r="Q39" s="142">
        <f>+'(令和7年4月)'!Q20</f>
        <v>26644.7</v>
      </c>
      <c r="R39" s="143">
        <f>+'(令和7年4月)'!R20</f>
        <v>4929202.6999999993</v>
      </c>
      <c r="S39" s="144">
        <f>+'(令和7年4月)'!S20</f>
        <v>39718</v>
      </c>
      <c r="T39" s="145">
        <f>+'(令和7年4月)'!T20</f>
        <v>7891099.0999999996</v>
      </c>
      <c r="U39" s="142">
        <f>+'(令和7年4月)'!U20</f>
        <v>3955.7000000000003</v>
      </c>
      <c r="V39" s="143">
        <f>+'(令和7年4月)'!V20</f>
        <v>1658805.7251585624</v>
      </c>
      <c r="W39" s="142">
        <f>+'(令和7年4月)'!W20</f>
        <v>6115.4059999999999</v>
      </c>
      <c r="X39" s="143">
        <f>+'(令和7年4月)'!X20</f>
        <v>716933</v>
      </c>
      <c r="Y39" s="146">
        <f>+'(令和7年4月)'!Y20</f>
        <v>92164.565000000017</v>
      </c>
      <c r="Z39" s="147">
        <f>+'(令和7年4月)'!Z20</f>
        <v>22745746.716067657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+'(令和7年4月)'!E21</f>
        <v>863</v>
      </c>
      <c r="F40" s="149">
        <f>+'(令和7年4月)'!F21</f>
        <v>98408.6</v>
      </c>
      <c r="G40" s="148">
        <f>+'(令和7年4月)'!G21</f>
        <v>1181.923</v>
      </c>
      <c r="H40" s="149">
        <f>+'(令和7年4月)'!H21</f>
        <v>493374</v>
      </c>
      <c r="I40" s="148">
        <f>+'(令和7年4月)'!I21</f>
        <v>1966.2170000000001</v>
      </c>
      <c r="J40" s="149">
        <f>+'(令和7年4月)'!J21</f>
        <v>1308265.6000000001</v>
      </c>
      <c r="K40" s="148">
        <f>+'(令和7年4月)'!K21</f>
        <v>977</v>
      </c>
      <c r="L40" s="149">
        <f>+'(令和7年4月)'!L21</f>
        <v>2399368</v>
      </c>
      <c r="M40" s="148">
        <f>+'(令和7年4月)'!M21</f>
        <v>7991.0839999999998</v>
      </c>
      <c r="N40" s="149">
        <f>+'(令和7年4月)'!N21</f>
        <v>1535221.5</v>
      </c>
      <c r="O40" s="148">
        <f>+'(令和7年4月)'!O21</f>
        <v>4116</v>
      </c>
      <c r="P40" s="149">
        <f>+'(令和7年4月)'!P21</f>
        <v>1335611.8999999999</v>
      </c>
      <c r="Q40" s="148">
        <f>+'(令和7年4月)'!Q21</f>
        <v>24698.9</v>
      </c>
      <c r="R40" s="149">
        <f>+'(令和7年4月)'!R21</f>
        <v>4525343.2</v>
      </c>
      <c r="S40" s="144">
        <f>+'(令和7年4月)'!S21</f>
        <v>38158</v>
      </c>
      <c r="T40" s="145">
        <f>+'(令和7年4月)'!T21</f>
        <v>7433170.0999999996</v>
      </c>
      <c r="U40" s="148">
        <f>+'(令和7年4月)'!U21</f>
        <v>3381.9</v>
      </c>
      <c r="V40" s="149">
        <f>+'(令和7年4月)'!V21</f>
        <v>1239537.38794926</v>
      </c>
      <c r="W40" s="148">
        <f>+'(令和7年4月)'!W21</f>
        <v>5633.5059999999994</v>
      </c>
      <c r="X40" s="149">
        <f>+'(令和7年4月)'!X21</f>
        <v>2599922.7000000002</v>
      </c>
      <c r="Y40" s="150">
        <f>+'(令和7年4月)'!Y21</f>
        <v>88967.53</v>
      </c>
      <c r="Z40" s="151">
        <f>+'(令和7年4月)'!Z21</f>
        <v>22968222.98794926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+'(令和7年4月)'!E22</f>
        <v>1618.9</v>
      </c>
      <c r="F41" s="149">
        <f>+'(令和7年4月)'!F22</f>
        <v>297025.40000000002</v>
      </c>
      <c r="G41" s="148">
        <f>+'(令和7年4月)'!G22</f>
        <v>1645.365</v>
      </c>
      <c r="H41" s="149">
        <f>+'(令和7年4月)'!H22</f>
        <v>711882</v>
      </c>
      <c r="I41" s="148">
        <f>+'(令和7年4月)'!I22</f>
        <v>2700.9090000000001</v>
      </c>
      <c r="J41" s="149">
        <f>+'(令和7年4月)'!J22</f>
        <v>1897634.6090909091</v>
      </c>
      <c r="K41" s="148">
        <f>+'(令和7年4月)'!K22</f>
        <v>6211</v>
      </c>
      <c r="L41" s="149">
        <f>+'(令和7年4月)'!L22</f>
        <v>6317590</v>
      </c>
      <c r="M41" s="148">
        <f>+'(令和7年4月)'!M22</f>
        <v>12791.431999999999</v>
      </c>
      <c r="N41" s="149">
        <f>+'(令和7年4月)'!N22</f>
        <v>2772602.753</v>
      </c>
      <c r="O41" s="148">
        <f>+'(令和7年4月)'!O22</f>
        <v>4342</v>
      </c>
      <c r="P41" s="149">
        <f>+'(令和7年4月)'!P22</f>
        <v>1097839.8999999999</v>
      </c>
      <c r="Q41" s="148">
        <f>+'(令和7年4月)'!Q22</f>
        <v>57936.700000000004</v>
      </c>
      <c r="R41" s="149">
        <f>+'(令和7年4月)'!R22</f>
        <v>11435732.4376</v>
      </c>
      <c r="S41" s="144">
        <f>+'(令和7年4月)'!S22</f>
        <v>34060.800000000003</v>
      </c>
      <c r="T41" s="145">
        <f>+'(令和7年4月)'!T22</f>
        <v>3469167.3</v>
      </c>
      <c r="U41" s="148">
        <f>+'(令和7年4月)'!U22</f>
        <v>4387.2000000000007</v>
      </c>
      <c r="V41" s="149">
        <f>+'(令和7年4月)'!V22</f>
        <v>1848371.3534883722</v>
      </c>
      <c r="W41" s="148">
        <f>+'(令和7年4月)'!W22</f>
        <v>7589.5567000000001</v>
      </c>
      <c r="X41" s="149">
        <f>+'(令和7年4月)'!X22</f>
        <v>1267284</v>
      </c>
      <c r="Y41" s="150">
        <f>+'(令和7年4月)'!Y22</f>
        <v>133283.8627</v>
      </c>
      <c r="Z41" s="151">
        <f>+'(令和7年4月)'!Z22</f>
        <v>31115129.753179282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+'(令和7年4月)'!E23</f>
        <v>53.165884966674895</v>
      </c>
      <c r="F42" s="193">
        <f>+'(令和5年12月)'!F23</f>
        <v>0</v>
      </c>
      <c r="G42" s="192">
        <f>+'(令和7年4月)'!G23</f>
        <v>69.539082963147735</v>
      </c>
      <c r="H42" s="193">
        <f>+'(令和5年12月)'!H23</f>
        <v>0</v>
      </c>
      <c r="I42" s="192">
        <f>+'(令和7年4月)'!I23</f>
        <v>77.531211194624987</v>
      </c>
      <c r="J42" s="193">
        <f>+'(令和5年12月)'!J23</f>
        <v>0</v>
      </c>
      <c r="K42" s="192">
        <f>+'(令和7年4月)'!K23</f>
        <v>16.8020799480013</v>
      </c>
      <c r="L42" s="193">
        <f>+'(令和5年12月)'!L23</f>
        <v>0</v>
      </c>
      <c r="M42" s="192">
        <f>+'(令和7年4月)'!M23</f>
        <v>53.106424372299145</v>
      </c>
      <c r="N42" s="193">
        <f>+'(令和5年12月)'!N23</f>
        <v>0</v>
      </c>
      <c r="O42" s="192">
        <f>+'(令和7年4月)'!O23</f>
        <v>94.570968484011956</v>
      </c>
      <c r="P42" s="193">
        <f>+'(令和5年12月)'!P23</f>
        <v>0</v>
      </c>
      <c r="Q42" s="192">
        <f>+'(令和7年4月)'!Q23</f>
        <v>45.066867027831712</v>
      </c>
      <c r="R42" s="193">
        <f>+'(令和5年12月)'!R23</f>
        <v>0</v>
      </c>
      <c r="S42" s="192">
        <f>+'(令和7年4月)'!S23</f>
        <v>116.99838946179177</v>
      </c>
      <c r="T42" s="193">
        <f>+'(令和5年12月)'!T23</f>
        <v>0</v>
      </c>
      <c r="U42" s="192">
        <f>+'(令和7年4月)'!U23</f>
        <v>122.80937980147793</v>
      </c>
      <c r="V42" s="193">
        <f>+'(令和5年12月)'!V23</f>
        <v>0</v>
      </c>
      <c r="W42" s="192">
        <f>+'(令和7年4月)'!W23</f>
        <v>79.939725172664367</v>
      </c>
      <c r="X42" s="193">
        <f>+'(令和5年12月)'!X23</f>
        <v>0</v>
      </c>
      <c r="Y42" s="192">
        <f>+'(令和7年4月)'!Y23</f>
        <v>68.774583354321521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9">E20-E39</f>
        <v>-24</v>
      </c>
      <c r="F43" s="93">
        <f t="shared" si="19"/>
        <v>-1392</v>
      </c>
      <c r="G43" s="90">
        <f t="shared" si="19"/>
        <v>-71.357000000000198</v>
      </c>
      <c r="H43" s="91">
        <f t="shared" si="19"/>
        <v>-20390</v>
      </c>
      <c r="I43" s="92">
        <f t="shared" si="19"/>
        <v>-272.43100000000004</v>
      </c>
      <c r="J43" s="93">
        <f t="shared" si="19"/>
        <v>-198103.5181818183</v>
      </c>
      <c r="K43" s="90">
        <f t="shared" si="19"/>
        <v>143</v>
      </c>
      <c r="L43" s="91">
        <f t="shared" si="19"/>
        <v>307914</v>
      </c>
      <c r="M43" s="92">
        <f t="shared" si="19"/>
        <v>907.87199999999939</v>
      </c>
      <c r="N43" s="93">
        <f t="shared" si="19"/>
        <v>-42518.100000000093</v>
      </c>
      <c r="O43" s="90">
        <f t="shared" si="19"/>
        <v>-401</v>
      </c>
      <c r="P43" s="91">
        <f t="shared" si="19"/>
        <v>-166876.20000000019</v>
      </c>
      <c r="Q43" s="92">
        <f t="shared" si="19"/>
        <v>-1762</v>
      </c>
      <c r="R43" s="93">
        <f t="shared" si="19"/>
        <v>-363641.49999999907</v>
      </c>
      <c r="S43" s="90">
        <f t="shared" si="19"/>
        <v>1568</v>
      </c>
      <c r="T43" s="91">
        <f t="shared" si="19"/>
        <v>-123216.09999999963</v>
      </c>
      <c r="U43" s="92">
        <f t="shared" si="19"/>
        <v>-258.09600000000046</v>
      </c>
      <c r="V43" s="93">
        <f t="shared" si="19"/>
        <v>-462652.83230443974</v>
      </c>
      <c r="W43" s="90">
        <f t="shared" si="19"/>
        <v>-749.13000000000011</v>
      </c>
      <c r="X43" s="91">
        <f t="shared" si="19"/>
        <v>-124555</v>
      </c>
      <c r="Y43" s="90">
        <f t="shared" si="19"/>
        <v>-919.1420000000071</v>
      </c>
      <c r="Z43" s="91">
        <f t="shared" si="19"/>
        <v>-1195431.2504862621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9"/>
        <v>29</v>
      </c>
      <c r="F44" s="97">
        <f t="shared" si="19"/>
        <v>-17317.200000000012</v>
      </c>
      <c r="G44" s="94">
        <f t="shared" si="19"/>
        <v>-176.65999999999997</v>
      </c>
      <c r="H44" s="95">
        <f t="shared" si="19"/>
        <v>-64113</v>
      </c>
      <c r="I44" s="96">
        <f t="shared" si="19"/>
        <v>15.0949999999998</v>
      </c>
      <c r="J44" s="97">
        <f t="shared" si="19"/>
        <v>112664.4818181817</v>
      </c>
      <c r="K44" s="94">
        <f t="shared" si="19"/>
        <v>557</v>
      </c>
      <c r="L44" s="95">
        <f t="shared" si="19"/>
        <v>1282144</v>
      </c>
      <c r="M44" s="96">
        <f t="shared" si="19"/>
        <v>-962.00799999999981</v>
      </c>
      <c r="N44" s="97">
        <f t="shared" si="19"/>
        <v>45801.699999999953</v>
      </c>
      <c r="O44" s="94">
        <f t="shared" si="19"/>
        <v>-617.99999999969987</v>
      </c>
      <c r="P44" s="95">
        <f t="shared" si="19"/>
        <v>-211538.09999999986</v>
      </c>
      <c r="Q44" s="96">
        <f t="shared" si="19"/>
        <v>-1751.3000000000029</v>
      </c>
      <c r="R44" s="97">
        <f t="shared" si="19"/>
        <v>-230992.20000000019</v>
      </c>
      <c r="S44" s="94">
        <f t="shared" si="19"/>
        <v>1939</v>
      </c>
      <c r="T44" s="95">
        <f t="shared" si="19"/>
        <v>437968.40000000037</v>
      </c>
      <c r="U44" s="96">
        <f>W20-U40</f>
        <v>1984.3759999999997</v>
      </c>
      <c r="V44" s="97">
        <f t="shared" si="19"/>
        <v>-300679.25688160677</v>
      </c>
      <c r="W44" s="94">
        <f t="shared" si="19"/>
        <v>-125.04999999999927</v>
      </c>
      <c r="X44" s="95">
        <f t="shared" si="19"/>
        <v>-2003369.7000000002</v>
      </c>
      <c r="Y44" s="94">
        <f t="shared" si="19"/>
        <v>-1098.8839999996999</v>
      </c>
      <c r="Z44" s="95">
        <f t="shared" si="19"/>
        <v>-949430.87506342307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9"/>
        <v>-56</v>
      </c>
      <c r="F45" s="97">
        <f t="shared" si="19"/>
        <v>-5848.4000000000233</v>
      </c>
      <c r="G45" s="94">
        <f t="shared" si="19"/>
        <v>60.769000000000005</v>
      </c>
      <c r="H45" s="95">
        <f t="shared" si="19"/>
        <v>22321</v>
      </c>
      <c r="I45" s="96">
        <f t="shared" si="19"/>
        <v>-143.51700000000028</v>
      </c>
      <c r="J45" s="97">
        <f t="shared" si="19"/>
        <v>-126294.30909090908</v>
      </c>
      <c r="K45" s="94">
        <f t="shared" si="19"/>
        <v>-300</v>
      </c>
      <c r="L45" s="95">
        <f t="shared" si="19"/>
        <v>-677510</v>
      </c>
      <c r="M45" s="96">
        <f t="shared" si="19"/>
        <v>304.94000000000051</v>
      </c>
      <c r="N45" s="97">
        <f t="shared" si="19"/>
        <v>-138593.5</v>
      </c>
      <c r="O45" s="94">
        <f t="shared" si="19"/>
        <v>206.99999999969987</v>
      </c>
      <c r="P45" s="95">
        <f t="shared" si="19"/>
        <v>36374.100000000093</v>
      </c>
      <c r="Q45" s="96">
        <f t="shared" si="19"/>
        <v>1935.0999999999985</v>
      </c>
      <c r="R45" s="97">
        <f t="shared" si="19"/>
        <v>271210.20000000112</v>
      </c>
      <c r="S45" s="94">
        <f t="shared" si="19"/>
        <v>1189</v>
      </c>
      <c r="T45" s="95">
        <f t="shared" si="19"/>
        <v>-103255.5</v>
      </c>
      <c r="U45" s="96">
        <f t="shared" si="19"/>
        <v>321.66499999999905</v>
      </c>
      <c r="V45" s="97">
        <f t="shared" si="19"/>
        <v>257294.76178646926</v>
      </c>
      <c r="W45" s="94">
        <f t="shared" si="19"/>
        <v>-142.18000000000029</v>
      </c>
      <c r="X45" s="95">
        <f t="shared" si="19"/>
        <v>-4175</v>
      </c>
      <c r="Y45" s="94">
        <f t="shared" si="19"/>
        <v>3376.7769999997108</v>
      </c>
      <c r="Z45" s="95">
        <f t="shared" si="19"/>
        <v>-468476.64730443805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1.1429967983637539</v>
      </c>
      <c r="F46" s="193"/>
      <c r="G46" s="192">
        <f>G23-G42</f>
        <v>-7.7370355807674898</v>
      </c>
      <c r="H46" s="193"/>
      <c r="I46" s="192">
        <f>I23-I42</f>
        <v>-4.9011544519622845</v>
      </c>
      <c r="J46" s="193"/>
      <c r="K46" s="192">
        <f>K23-K42</f>
        <v>6.0324358084745278</v>
      </c>
      <c r="L46" s="193"/>
      <c r="M46" s="192">
        <f>M23-M42</f>
        <v>2.3756551428269788</v>
      </c>
      <c r="N46" s="193"/>
      <c r="O46" s="192">
        <f t="shared" si="19"/>
        <v>-13.556459429906198</v>
      </c>
      <c r="P46" s="193"/>
      <c r="Q46" s="192">
        <f t="shared" si="19"/>
        <v>-4.466825434907598</v>
      </c>
      <c r="R46" s="193"/>
      <c r="S46" s="192">
        <f t="shared" si="19"/>
        <v>0.4194369601407999</v>
      </c>
      <c r="T46" s="193"/>
      <c r="U46" s="192">
        <f t="shared" si="19"/>
        <v>-23.163214124341735</v>
      </c>
      <c r="V46" s="193"/>
      <c r="W46" s="192">
        <f t="shared" si="19"/>
        <v>-7.6195804282579047</v>
      </c>
      <c r="X46" s="193"/>
      <c r="Y46" s="192">
        <f t="shared" si="19"/>
        <v>-2.4224008102992798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0">E20/E39*100</f>
        <v>97.20930232558139</v>
      </c>
      <c r="F47" s="72">
        <f t="shared" si="20"/>
        <v>98.183597572910557</v>
      </c>
      <c r="G47" s="71">
        <f t="shared" si="20"/>
        <v>93.726244934670532</v>
      </c>
      <c r="H47" s="73">
        <f t="shared" si="20"/>
        <v>95.67982846440043</v>
      </c>
      <c r="I47" s="74">
        <f t="shared" si="20"/>
        <v>87.089960980482658</v>
      </c>
      <c r="J47" s="72">
        <f t="shared" si="20"/>
        <v>86.728860197605457</v>
      </c>
      <c r="K47" s="71">
        <f t="shared" si="20"/>
        <v>113.10724106324473</v>
      </c>
      <c r="L47" s="73">
        <f t="shared" si="20"/>
        <v>111.42076964846845</v>
      </c>
      <c r="M47" s="74">
        <f t="shared" si="20"/>
        <v>114.12778798607685</v>
      </c>
      <c r="N47" s="72">
        <f t="shared" si="20"/>
        <v>97.13672763446634</v>
      </c>
      <c r="O47" s="71">
        <f t="shared" si="20"/>
        <v>90.233804188991712</v>
      </c>
      <c r="P47" s="73">
        <f t="shared" si="20"/>
        <v>87.427622236347531</v>
      </c>
      <c r="Q47" s="74">
        <f t="shared" si="20"/>
        <v>93.387052584566533</v>
      </c>
      <c r="R47" s="72">
        <f t="shared" si="20"/>
        <v>92.622711579704372</v>
      </c>
      <c r="S47" s="71">
        <f t="shared" si="20"/>
        <v>103.94783221713078</v>
      </c>
      <c r="T47" s="73">
        <f t="shared" si="20"/>
        <v>98.43854324424845</v>
      </c>
      <c r="U47" s="74">
        <f t="shared" si="20"/>
        <v>93.475339383674182</v>
      </c>
      <c r="V47" s="72">
        <f t="shared" si="20"/>
        <v>72.109281678527154</v>
      </c>
      <c r="W47" s="71">
        <f t="shared" si="20"/>
        <v>87.750118307762392</v>
      </c>
      <c r="X47" s="73">
        <f t="shared" si="20"/>
        <v>82.626688965356593</v>
      </c>
      <c r="Y47" s="71">
        <f t="shared" si="20"/>
        <v>99.002716499557067</v>
      </c>
      <c r="Z47" s="73">
        <f t="shared" si="20"/>
        <v>94.744374561940376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0"/>
        <v>103.36037079953651</v>
      </c>
      <c r="F48" s="66">
        <f t="shared" si="20"/>
        <v>82.402757482577726</v>
      </c>
      <c r="G48" s="63">
        <f t="shared" si="20"/>
        <v>85.05317182252989</v>
      </c>
      <c r="H48" s="64">
        <f t="shared" si="20"/>
        <v>87.005192815186859</v>
      </c>
      <c r="I48" s="65">
        <f t="shared" si="20"/>
        <v>100.76771790702652</v>
      </c>
      <c r="J48" s="66">
        <f t="shared" si="20"/>
        <v>108.61174380937493</v>
      </c>
      <c r="K48" s="63">
        <f t="shared" si="20"/>
        <v>157.0112589559877</v>
      </c>
      <c r="L48" s="64">
        <f t="shared" si="20"/>
        <v>153.43673834109649</v>
      </c>
      <c r="M48" s="65">
        <f t="shared" si="20"/>
        <v>87.961483072884732</v>
      </c>
      <c r="N48" s="66">
        <f t="shared" si="20"/>
        <v>102.9833936015096</v>
      </c>
      <c r="O48" s="63">
        <f t="shared" si="20"/>
        <v>84.985422740532073</v>
      </c>
      <c r="P48" s="64">
        <f t="shared" si="20"/>
        <v>84.161708951530017</v>
      </c>
      <c r="Q48" s="65">
        <f t="shared" si="20"/>
        <v>92.909400823518439</v>
      </c>
      <c r="R48" s="66">
        <f t="shared" si="20"/>
        <v>94.895587145743988</v>
      </c>
      <c r="S48" s="63">
        <f t="shared" si="20"/>
        <v>105.08150322343938</v>
      </c>
      <c r="T48" s="64">
        <f t="shared" si="20"/>
        <v>105.8920809574908</v>
      </c>
      <c r="U48" s="65">
        <f>W20/U40*100</f>
        <v>158.67636535675211</v>
      </c>
      <c r="V48" s="66">
        <f t="shared" si="20"/>
        <v>75.742623029785122</v>
      </c>
      <c r="W48" s="63">
        <f t="shared" si="20"/>
        <v>97.780245552236934</v>
      </c>
      <c r="X48" s="64">
        <f t="shared" si="20"/>
        <v>22.945028327188339</v>
      </c>
      <c r="Y48" s="63">
        <f t="shared" si="20"/>
        <v>98.764848254189246</v>
      </c>
      <c r="Z48" s="64">
        <f t="shared" si="20"/>
        <v>95.866328555058175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0"/>
        <v>96.540861078510105</v>
      </c>
      <c r="F49" s="70">
        <f t="shared" si="20"/>
        <v>98.031010142566927</v>
      </c>
      <c r="G49" s="67">
        <f t="shared" si="20"/>
        <v>103.69334463781593</v>
      </c>
      <c r="H49" s="68">
        <f t="shared" si="20"/>
        <v>103.13549155618486</v>
      </c>
      <c r="I49" s="69">
        <f t="shared" si="20"/>
        <v>94.686344486245176</v>
      </c>
      <c r="J49" s="70">
        <f t="shared" si="20"/>
        <v>93.344645566334179</v>
      </c>
      <c r="K49" s="67">
        <f t="shared" si="20"/>
        <v>95.169859925937857</v>
      </c>
      <c r="L49" s="68">
        <f t="shared" si="20"/>
        <v>89.275815619563787</v>
      </c>
      <c r="M49" s="69">
        <f t="shared" si="20"/>
        <v>102.38393949950249</v>
      </c>
      <c r="N49" s="70">
        <f t="shared" si="20"/>
        <v>95.001321417212054</v>
      </c>
      <c r="O49" s="67">
        <f t="shared" si="20"/>
        <v>104.76738830031552</v>
      </c>
      <c r="P49" s="68">
        <f t="shared" si="20"/>
        <v>103.31324266862592</v>
      </c>
      <c r="Q49" s="69">
        <f t="shared" si="20"/>
        <v>103.34002454402822</v>
      </c>
      <c r="R49" s="70">
        <f t="shared" si="20"/>
        <v>102.37160323118681</v>
      </c>
      <c r="S49" s="67">
        <f t="shared" si="20"/>
        <v>103.49081642239759</v>
      </c>
      <c r="T49" s="68">
        <f t="shared" si="20"/>
        <v>97.02362293107052</v>
      </c>
      <c r="U49" s="69">
        <f t="shared" si="20"/>
        <v>107.33189733770968</v>
      </c>
      <c r="V49" s="70">
        <f t="shared" si="20"/>
        <v>113.92007949597817</v>
      </c>
      <c r="W49" s="67">
        <f t="shared" si="20"/>
        <v>98.126636302750057</v>
      </c>
      <c r="X49" s="68">
        <f t="shared" si="20"/>
        <v>99.67055529778645</v>
      </c>
      <c r="Y49" s="67">
        <f t="shared" si="20"/>
        <v>102.53352276231691</v>
      </c>
      <c r="Z49" s="68">
        <f t="shared" si="20"/>
        <v>98.494376687416604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C46:AD46"/>
    <mergeCell ref="AE46:AF46"/>
    <mergeCell ref="Q46:R46"/>
    <mergeCell ref="S46:T46"/>
    <mergeCell ref="U46:V46"/>
    <mergeCell ref="W46:X46"/>
    <mergeCell ref="Y46:Z46"/>
    <mergeCell ref="AA46:AB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S2:T2"/>
    <mergeCell ref="U2:V2"/>
    <mergeCell ref="W2:X2"/>
    <mergeCell ref="Y2:Z3"/>
    <mergeCell ref="AD3:AG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27E-B4C8-4BEB-B883-3BCCB1924E27}">
  <dimension ref="A1:AO52"/>
  <sheetViews>
    <sheetView zoomScaleNormal="100" zoomScaleSheetLayoutView="100" workbookViewId="0">
      <pane xSplit="4" ySplit="4" topLeftCell="G5" activePane="bottomRight" state="frozen"/>
      <selection activeCell="J64" sqref="J64"/>
      <selection pane="topRight" activeCell="J64" sqref="J64"/>
      <selection pane="bottomLeft" activeCell="J64" sqref="J64"/>
      <selection pane="bottomRight" activeCell="G39" sqref="G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57" t="s">
        <v>116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41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  <c r="AD3" s="176" t="s">
        <v>98</v>
      </c>
      <c r="AE3" s="176"/>
      <c r="AF3" s="176"/>
      <c r="AG3" s="176"/>
      <c r="AK3" s="176" t="s">
        <v>115</v>
      </c>
      <c r="AL3" s="176"/>
      <c r="AM3" s="176"/>
      <c r="AN3" s="176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730</v>
      </c>
      <c r="F5" s="14">
        <v>57635</v>
      </c>
      <c r="G5" s="15">
        <v>30</v>
      </c>
      <c r="H5" s="16">
        <v>5440</v>
      </c>
      <c r="I5" s="13">
        <v>1508</v>
      </c>
      <c r="J5" s="14">
        <v>1095474</v>
      </c>
      <c r="K5" s="17">
        <v>1046</v>
      </c>
      <c r="L5" s="18">
        <v>2667363</v>
      </c>
      <c r="M5" s="13">
        <v>630</v>
      </c>
      <c r="N5" s="75">
        <v>172933</v>
      </c>
      <c r="O5" s="19">
        <v>815</v>
      </c>
      <c r="P5" s="18">
        <v>32937</v>
      </c>
      <c r="Q5" s="13">
        <v>15032</v>
      </c>
      <c r="R5" s="14">
        <v>2251563</v>
      </c>
      <c r="S5" s="19">
        <v>15349</v>
      </c>
      <c r="T5" s="18">
        <v>4789349</v>
      </c>
      <c r="U5" s="13">
        <v>3756.3</v>
      </c>
      <c r="V5" s="14">
        <v>1632366.8181818181</v>
      </c>
      <c r="W5" s="13">
        <v>920</v>
      </c>
      <c r="X5" s="18">
        <v>189569</v>
      </c>
      <c r="Y5" s="20">
        <f t="shared" ref="Y5:Z18" si="0">+W5+U5+S5+Q5+O5+M5+K5+I5+G5+E5</f>
        <v>39816.300000000003</v>
      </c>
      <c r="Z5" s="21">
        <f t="shared" si="0"/>
        <v>12894629.818181818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+'(令和6年4月)'!E20+'(令和6年5月)'!E20+'(令和6年6月)'!E20+'(令和6年7月)'!E20+'(令和6年8月)'!E20+'(令和6年9月)'!E20+'(令和6年10月)'!E20+'(令和6年11月)'!E20+'(令和6年12月)'!E20+'(令和7年1月)'!E20+'(令和7年2月)'!E20+'(令和7年4月)'!E20</f>
        <v>11213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+'(令和6年4月)'!E21+'(令和6年5月)'!E21+'(令和6年6月)'!E21+'(令和6年7月)'!E21+'(令和6年8月)'!E21+'(令和6年9月)'!E21+'(令和6年10月)'!E21+'(令和6年11月)'!E21+'(令和6年12月)'!E21+'(令和7年1月)'!E21+'(令和7年2月)'!E21+'(令和7年4月)'!E21</f>
        <v>11337.008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+'(令和6年4月)'!F22+'(令和6年5月)'!F22+'(令和6年6月)'!F22+'(令和6年7月)'!F22+'(令和6年8月)'!F22+'(令和6年9月)'!F22+'(令和6年10月)'!F22+'(令和6年11月)'!F22+'(令和6年12月)'!F22+'(令和7年1月)'!F22+'(令和7年2月)'!F22+'(令和7年4月)'!F22</f>
        <v>3811155.9999999995</v>
      </c>
      <c r="AH5" s="155">
        <f t="shared" ref="AH5:AH14" si="1">+AG5/12</f>
        <v>317596.33333333331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679</v>
      </c>
      <c r="F6" s="24">
        <v>54026</v>
      </c>
      <c r="G6" s="25">
        <v>30</v>
      </c>
      <c r="H6" s="26">
        <v>5440</v>
      </c>
      <c r="I6" s="27">
        <v>1351</v>
      </c>
      <c r="J6" s="21">
        <v>961989</v>
      </c>
      <c r="K6" s="25">
        <v>912</v>
      </c>
      <c r="L6" s="26">
        <v>2360803</v>
      </c>
      <c r="M6" s="27">
        <v>1074</v>
      </c>
      <c r="N6" s="76">
        <v>241527</v>
      </c>
      <c r="O6" s="25">
        <v>894</v>
      </c>
      <c r="P6" s="26">
        <v>37385</v>
      </c>
      <c r="Q6" s="27">
        <v>12345</v>
      </c>
      <c r="R6" s="21">
        <v>1930217</v>
      </c>
      <c r="S6" s="25">
        <v>13977</v>
      </c>
      <c r="T6" s="26">
        <v>4447574</v>
      </c>
      <c r="U6" s="27">
        <v>3109</v>
      </c>
      <c r="V6" s="21">
        <v>1208856.8181818181</v>
      </c>
      <c r="W6" s="27">
        <v>609</v>
      </c>
      <c r="X6" s="26">
        <v>116447</v>
      </c>
      <c r="Y6" s="20">
        <f t="shared" si="0"/>
        <v>34980</v>
      </c>
      <c r="Z6" s="21">
        <f t="shared" si="0"/>
        <v>11364264.818181818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+'(令和6年4月)'!G20+'(令和6年5月)'!G20+'(令和6年6月)'!G20+'(令和6年7月)'!G20+'(令和6年8月)'!G20+'(令和6年9月)'!G20+'(令和6年10月)'!G20+'(令和6年11月)'!G20+'(令和6年12月)'!G20+'(令和7年1月)'!G20+'(令和7年2月)'!G20+'(令和7年4月)'!G20</f>
        <v>13043.371999999999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+'(令和6年4月)'!G21+'(令和6年5月)'!G21+'(令和6年6月)'!G21+'(令和6年7月)'!G21+'(令和6年8月)'!G21+'(令和6年9月)'!G21+'(令和6年10月)'!G21+'(令和6年11月)'!G21+'(令和6年12月)'!G21+'(令和7年1月)'!G21+'(令和7年2月)'!G21+'(令和7年4月)'!G21</f>
        <v>13067.012000000001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+'(令和6年4月)'!H22+'(令和6年5月)'!H22+'(令和6年6月)'!H22+'(令和6年7月)'!H22+'(令和6年8月)'!H22+'(令和6年9月)'!H22+'(令和6年10月)'!H22+'(令和6年11月)'!H22+'(令和6年12月)'!H22+'(令和7年1月)'!H22+'(令和7年2月)'!H22+'(令和7年4月)'!H22</f>
        <v>8557101</v>
      </c>
      <c r="AH6" s="155">
        <f t="shared" si="1"/>
        <v>713091.75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1449.9</v>
      </c>
      <c r="F7" s="36">
        <v>266960</v>
      </c>
      <c r="G7" s="29">
        <v>151</v>
      </c>
      <c r="H7" s="30">
        <v>74178</v>
      </c>
      <c r="I7" s="31">
        <v>1396</v>
      </c>
      <c r="J7" s="32">
        <v>992956</v>
      </c>
      <c r="K7" s="77">
        <v>6152</v>
      </c>
      <c r="L7" s="30">
        <v>6269130</v>
      </c>
      <c r="M7" s="23">
        <v>2134.3000000000002</v>
      </c>
      <c r="N7" s="24">
        <v>404010.25</v>
      </c>
      <c r="O7" s="33">
        <v>2700</v>
      </c>
      <c r="P7" s="34">
        <v>472531</v>
      </c>
      <c r="Q7" s="23">
        <v>31933.4</v>
      </c>
      <c r="R7" s="24">
        <v>5059140</v>
      </c>
      <c r="S7" s="33">
        <v>30198.2</v>
      </c>
      <c r="T7" s="34">
        <v>2688819</v>
      </c>
      <c r="U7" s="23">
        <v>3295.3</v>
      </c>
      <c r="V7" s="24">
        <v>1688568.5</v>
      </c>
      <c r="W7" s="23">
        <v>2076.1999999999998</v>
      </c>
      <c r="X7" s="34">
        <v>486848</v>
      </c>
      <c r="Y7" s="31">
        <f t="shared" si="0"/>
        <v>81486.3</v>
      </c>
      <c r="Z7" s="24">
        <f>+X7+V7+T7+R7+P7+N7+L7+J7+H7+F7</f>
        <v>18403140.75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+'(令和6年4月)'!I20+'(令和6年5月)'!I20+'(令和6年6月)'!I20+'(令和6年7月)'!I20+'(令和6年8月)'!I20+'(令和6年9月)'!I20+'(令和6年10月)'!I20+'(令和6年11月)'!I20+'(令和6年12月)'!I20+'(令和7年1月)'!I20+'(令和7年2月)'!I20+'(令和7年4月)'!I20</f>
        <v>21764.826000000001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+'(令和6年4月)'!I21+'(令和6年5月)'!I21+'(令和6年6月)'!I21+'(令和6年7月)'!I21+'(令和6年8月)'!I21+'(令和6年9月)'!I21+'(令和6年10月)'!I21+'(令和6年11月)'!I21+'(令和6年12月)'!I21+'(令和7年1月)'!I21+'(令和7年2月)'!I21+'(令和7年4月)'!I21</f>
        <v>21618.416999999998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+'(令和6年4月)'!J22+'(令和6年5月)'!J22+'(令和6年6月)'!J22+'(令和6年7月)'!J22+'(令和6年8月)'!J22+'(令和6年9月)'!J22+'(令和6年10月)'!J22+'(令和6年11月)'!J22+'(令和6年12月)'!J22+'(令和7年1月)'!J22+'(令和7年2月)'!J22+'(令和7年4月)'!J22</f>
        <v>35287906.854545452</v>
      </c>
      <c r="AH7" s="155">
        <f t="shared" si="1"/>
        <v>2940658.9045454543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140.38900000000001</v>
      </c>
      <c r="H8" s="16">
        <v>87800</v>
      </c>
      <c r="I8" s="13">
        <v>380.226</v>
      </c>
      <c r="J8" s="14">
        <v>283896.49090909091</v>
      </c>
      <c r="K8" s="17">
        <v>0</v>
      </c>
      <c r="L8" s="18">
        <v>0</v>
      </c>
      <c r="M8" s="13">
        <v>5008</v>
      </c>
      <c r="N8" s="75">
        <v>1099047.8</v>
      </c>
      <c r="O8" s="19">
        <v>50</v>
      </c>
      <c r="P8" s="18">
        <v>6029.1</v>
      </c>
      <c r="Q8" s="13">
        <v>5056.7</v>
      </c>
      <c r="R8" s="14">
        <v>632636.30000000005</v>
      </c>
      <c r="S8" s="19">
        <v>23941</v>
      </c>
      <c r="T8" s="18">
        <v>3000921.1</v>
      </c>
      <c r="U8" s="13">
        <v>183.4</v>
      </c>
      <c r="V8" s="14">
        <v>20558.906976744187</v>
      </c>
      <c r="W8" s="13">
        <v>83</v>
      </c>
      <c r="X8" s="18">
        <v>2200</v>
      </c>
      <c r="Y8" s="13">
        <f t="shared" si="0"/>
        <v>34972.715000000011</v>
      </c>
      <c r="Z8" s="14">
        <f t="shared" si="0"/>
        <v>5152089.6978858355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+'(令和6年4月)'!K20+'(令和6年5月)'!K20+'(令和6年6月)'!K20+'(令和6年7月)'!K20+'(令和6年8月)'!K20+'(令和6年9月)'!K20+'(令和6年10月)'!K20+'(令和6年11月)'!K20+'(令和6年12月)'!K20+'(令和7年1月)'!K20+'(令和7年2月)'!K20+'(令和7年4月)'!K20</f>
        <v>24942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+'(令和6年4月)'!K21+'(令和6年5月)'!K21+'(令和6年6月)'!K21+'(令和6年7月)'!K21+'(令和6年8月)'!K21+'(令和6年9月)'!K21+'(令和6年10月)'!K21+'(令和6年11月)'!K21+'(令和6年12月)'!K21+'(令和7年1月)'!K21+'(令和7年2月)'!K21+'(令和7年4月)'!K21</f>
        <v>22816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+'(令和6年4月)'!L22+'(令和6年5月)'!L22+'(令和6年6月)'!L22+'(令和6年7月)'!L22+'(令和6年8月)'!L22+'(令和6年9月)'!L22+'(令和6年10月)'!L22+'(令和6年11月)'!L22+'(令和6年12月)'!L22+'(令和7年1月)'!L22+'(令和7年2月)'!L22+'(令和7年4月)'!L22</f>
        <v>76532159</v>
      </c>
      <c r="AH8" s="155">
        <f t="shared" si="1"/>
        <v>6377679.916666667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41382.6</v>
      </c>
      <c r="G9" s="25">
        <v>131.923</v>
      </c>
      <c r="H9" s="26">
        <v>82200</v>
      </c>
      <c r="I9" s="27">
        <v>366.21699999999998</v>
      </c>
      <c r="J9" s="21">
        <v>222955</v>
      </c>
      <c r="K9" s="25">
        <v>0</v>
      </c>
      <c r="L9" s="26">
        <v>0</v>
      </c>
      <c r="M9" s="27">
        <v>5021</v>
      </c>
      <c r="N9" s="76">
        <v>996913.5</v>
      </c>
      <c r="O9" s="25">
        <v>32</v>
      </c>
      <c r="P9" s="26">
        <v>6507.9</v>
      </c>
      <c r="Q9" s="27">
        <v>5228.8999999999996</v>
      </c>
      <c r="R9" s="21">
        <v>624556.60000000009</v>
      </c>
      <c r="S9" s="25">
        <v>23700</v>
      </c>
      <c r="T9" s="26">
        <v>2871141.1</v>
      </c>
      <c r="U9" s="27">
        <v>232.9</v>
      </c>
      <c r="V9" s="21">
        <v>22172.569767441862</v>
      </c>
      <c r="W9" s="27">
        <v>53</v>
      </c>
      <c r="X9" s="26">
        <v>1976544.7</v>
      </c>
      <c r="Y9" s="20">
        <f t="shared" si="0"/>
        <v>34939.94</v>
      </c>
      <c r="Z9" s="21">
        <f t="shared" si="0"/>
        <v>6844373.969767442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+'(令和6年4月)'!M20+'(令和6年5月)'!M20+'(令和6年6月)'!M20+'(令和6年7月)'!M20+'(令和6年8月)'!M20+'(令和6年9月)'!M20+'(令和6年10月)'!M20+'(令和6年11月)'!M20+'(令和6年12月)'!M20+'(令和7年1月)'!M20+'(令和7年2月)'!M20+'(令和7年4月)'!M20</f>
        <v>80433.071999999986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+'(令和6年4月)'!M21+'(令和6年5月)'!M21+'(令和6年6月)'!M21+'(令和6年7月)'!M21+'(令和6年8月)'!M21+'(令和6年9月)'!M21+'(令和6年10月)'!M21+'(令和6年11月)'!M21+'(令和6年12月)'!M21+'(令和7年1月)'!M21+'(令和7年2月)'!M21+'(令和7年4月)'!M21</f>
        <v>83361.118999999992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+'(令和6年4月)'!N22+'(令和6年5月)'!N22+'(令和6年6月)'!N22+'(令和6年7月)'!N22+'(令和6年8月)'!N22+'(令和6年9月)'!N22+'(令和6年10月)'!N22+'(令和6年11月)'!N22+'(令和6年12月)'!N22+'(令和7年1月)'!N22+'(令和7年2月)'!N22+'(令和7年4月)'!N22</f>
        <v>35393644.535999998</v>
      </c>
      <c r="AH9" s="155">
        <f t="shared" si="1"/>
        <v>2949470.378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18665.400000000001</v>
      </c>
      <c r="G10" s="29">
        <v>180.36500000000004</v>
      </c>
      <c r="H10" s="30">
        <v>104600</v>
      </c>
      <c r="I10" s="37">
        <v>902.40899999999999</v>
      </c>
      <c r="J10" s="38">
        <v>623671.00909090904</v>
      </c>
      <c r="K10" s="77">
        <v>0</v>
      </c>
      <c r="L10" s="30">
        <v>0</v>
      </c>
      <c r="M10" s="35">
        <v>7203</v>
      </c>
      <c r="N10" s="36">
        <v>1666665.503</v>
      </c>
      <c r="O10" s="29">
        <v>46</v>
      </c>
      <c r="P10" s="30">
        <v>5531.4000000000015</v>
      </c>
      <c r="Q10" s="35">
        <v>12386.300000000001</v>
      </c>
      <c r="R10" s="36">
        <v>1734344.7756000003</v>
      </c>
      <c r="S10" s="29">
        <v>3772.5999999999985</v>
      </c>
      <c r="T10" s="30">
        <v>760392.29999999993</v>
      </c>
      <c r="U10" s="35">
        <v>644.90000000000009</v>
      </c>
      <c r="V10" s="36">
        <v>58938.8534883721</v>
      </c>
      <c r="W10" s="35">
        <v>125</v>
      </c>
      <c r="X10" s="30">
        <v>2300</v>
      </c>
      <c r="Y10" s="37">
        <f t="shared" si="0"/>
        <v>25391.574000000001</v>
      </c>
      <c r="Z10" s="36">
        <f t="shared" si="0"/>
        <v>4975109.2411792809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+'(令和6年4月)'!O20+'(令和6年5月)'!O20+'(令和6年6月)'!O20+'(令和6年7月)'!O20+'(令和6年8月)'!O20+'(令和6年9月)'!O20+'(令和6年10月)'!O20+'(令和6年11月)'!O20+'(令和6年12月)'!O20+'(令和7年1月)'!O20+'(令和7年2月)'!O20+'(令和7年4月)'!O20</f>
        <v>48696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+'(令和6年4月)'!O21+'(令和6年5月)'!O21+'(令和6年6月)'!O21+'(令和6年7月)'!O21+'(令和6年8月)'!O21+'(令和6年9月)'!O21+'(令和6年10月)'!O21+'(令和6年11月)'!O21+'(令和6年12月)'!O21+'(令和7年1月)'!O21+'(令和7年2月)'!O21+'(令和7年4月)'!O21</f>
        <v>49085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+'(令和6年4月)'!P22+'(令和6年5月)'!P22+'(令和6年6月)'!P22+'(令和6年7月)'!P22+'(令和6年8月)'!P22+'(令和6年9月)'!P22+'(令和6年10月)'!P22+'(令和6年11月)'!P22+'(令和6年12月)'!P22+'(令和7年1月)'!P22+'(令和7年2月)'!P22+'(令和7年4月)'!P22</f>
        <v>16591327.6</v>
      </c>
      <c r="AH10" s="155">
        <f t="shared" si="1"/>
        <v>1382610.6333333333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46</v>
      </c>
      <c r="J11" s="14">
        <v>8907.7999999999993</v>
      </c>
      <c r="K11" s="17">
        <v>0</v>
      </c>
      <c r="L11" s="18">
        <v>0</v>
      </c>
      <c r="M11" s="13">
        <v>16</v>
      </c>
      <c r="N11" s="75">
        <v>15153</v>
      </c>
      <c r="O11" s="19">
        <v>0</v>
      </c>
      <c r="P11" s="18">
        <v>0</v>
      </c>
      <c r="Q11" s="13">
        <v>2775</v>
      </c>
      <c r="R11" s="14">
        <v>759430.4</v>
      </c>
      <c r="S11" s="19">
        <v>0</v>
      </c>
      <c r="T11" s="18">
        <v>0</v>
      </c>
      <c r="U11" s="13">
        <v>12</v>
      </c>
      <c r="V11" s="14">
        <v>1040</v>
      </c>
      <c r="W11" s="13">
        <v>0</v>
      </c>
      <c r="X11" s="18">
        <v>78</v>
      </c>
      <c r="Y11" s="13">
        <f>+W11+U11+S11+Q11+O11+M11+K11+I11+G11+E11</f>
        <v>2924</v>
      </c>
      <c r="Z11" s="14">
        <f t="shared" si="0"/>
        <v>859609.20000000007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+'(令和6年4月)'!Q20+'(令和6年5月)'!Q20+'(令和6年6月)'!Q20+'(令和6年7月)'!Q20+'(令和6年8月)'!Q20+'(令和6年9月)'!Q20+'(令和6年10月)'!Q20+'(令和6年11月)'!Q20+'(令和6年12月)'!Q20+'(令和7年1月)'!Q20+'(令和7年2月)'!Q20+'(令和7年4月)'!Q20</f>
        <v>314366.2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+'(令和6年4月)'!Q21+'(令和6年5月)'!Q21+'(令和6年6月)'!Q21+'(令和6年7月)'!Q21+'(令和6年8月)'!Q21+'(令和6年9月)'!Q21+'(令和6年10月)'!Q21+'(令和6年11月)'!Q21+'(令和6年12月)'!Q21+'(令和7年1月)'!Q21+'(令和7年2月)'!Q21+'(令和7年4月)'!Q21</f>
        <v>312712.90000000002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+'(令和6年4月)'!R22+'(令和6年5月)'!R22+'(令和6年6月)'!R22+'(令和6年7月)'!R22+'(令和6年8月)'!R22+'(令和6年9月)'!R22+'(令和6年10月)'!R22+'(令和6年11月)'!R22+'(令和6年12月)'!R22+'(令和7年1月)'!R22+'(令和7年2月)'!R22+'(令和7年4月)'!R22</f>
        <v>133796215.15120001</v>
      </c>
      <c r="AH11" s="155">
        <f t="shared" si="1"/>
        <v>11149684.595933335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10</v>
      </c>
      <c r="F12" s="21">
        <v>3000</v>
      </c>
      <c r="G12" s="25">
        <v>75</v>
      </c>
      <c r="H12" s="26">
        <v>75000</v>
      </c>
      <c r="I12" s="27">
        <v>7</v>
      </c>
      <c r="J12" s="21">
        <v>2712.6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2608</v>
      </c>
      <c r="R12" s="21">
        <v>769451.6</v>
      </c>
      <c r="S12" s="25">
        <v>0</v>
      </c>
      <c r="T12" s="26">
        <v>0</v>
      </c>
      <c r="U12" s="27">
        <v>36</v>
      </c>
      <c r="V12" s="21">
        <v>3668</v>
      </c>
      <c r="W12" s="27">
        <v>0</v>
      </c>
      <c r="X12" s="26">
        <v>40</v>
      </c>
      <c r="Y12" s="20">
        <f t="shared" ref="Y12:Y18" si="2">+W12+U12+S12+Q12+O12+M12+K12+I12+G12+E12</f>
        <v>2751</v>
      </c>
      <c r="Z12" s="21">
        <f t="shared" si="0"/>
        <v>868872.2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+'(令和6年4月)'!S20+'(令和6年5月)'!S20+'(令和6年6月)'!S20+'(令和6年7月)'!S20+'(令和6年8月)'!S20+'(令和6年9月)'!S20+'(令和6年10月)'!S20+'(令和6年11月)'!S20+'(令和6年12月)'!S20+'(令和7年1月)'!S20+'(令和7年2月)'!S20+'(令和7年4月)'!S20</f>
        <v>487397.6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+'(令和6年4月)'!S21+'(令和6年5月)'!S21+'(令和6年6月)'!S21+'(令和6年7月)'!S21+'(令和6年8月)'!S21+'(令和6年9月)'!S21+'(令和6年10月)'!S21+'(令和6年11月)'!S21+'(令和6年12月)'!S21+'(令和7年1月)'!S21+'(令和7年2月)'!S21+'(令和7年4月)'!S21</f>
        <v>481935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+'(令和6年4月)'!T22+'(令和6年5月)'!T22+'(令和6年6月)'!T22+'(令和6年7月)'!T22+'(令和6年8月)'!T22+'(令和6年9月)'!T22+'(令和6年10月)'!T22+'(令和6年11月)'!T22+'(令和6年12月)'!T22+'(令和7年1月)'!T22+'(令和7年2月)'!T22+'(令和7年4月)'!T22</f>
        <v>39369571.599999994</v>
      </c>
      <c r="AH12" s="155">
        <f t="shared" si="1"/>
        <v>3280797.6333333328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38</v>
      </c>
      <c r="F13" s="24">
        <v>11400</v>
      </c>
      <c r="G13" s="29">
        <v>195</v>
      </c>
      <c r="H13" s="30">
        <v>195000</v>
      </c>
      <c r="I13" s="37">
        <v>66.5</v>
      </c>
      <c r="J13" s="38">
        <v>44358.600000000108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6898</v>
      </c>
      <c r="R13" s="36">
        <v>2203422.7999999998</v>
      </c>
      <c r="S13" s="29">
        <v>0</v>
      </c>
      <c r="T13" s="30">
        <v>0</v>
      </c>
      <c r="U13" s="35">
        <v>392</v>
      </c>
      <c r="V13" s="36">
        <v>88764</v>
      </c>
      <c r="W13" s="35">
        <v>15</v>
      </c>
      <c r="X13" s="30">
        <v>33761</v>
      </c>
      <c r="Y13" s="37">
        <f t="shared" si="2"/>
        <v>7624.5</v>
      </c>
      <c r="Z13" s="36">
        <f t="shared" si="0"/>
        <v>2595859.4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+'(令和6年4月)'!U20+'(令和6年5月)'!U20+'(令和6年6月)'!U20+'(令和6年7月)'!U20+'(令和6年8月)'!U20+'(令和6年9月)'!U20+'(令和6年10月)'!U20+'(令和6年11月)'!U20+'(令和6年12月)'!U20+'(令和7年1月)'!U20+'(令和7年2月)'!U20+'(令和7年4月)'!U20</f>
        <v>40521.699999999997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+'(令和6年4月)'!U21+'(令和6年5月)'!U21+'(令和6年6月)'!U21+'(令和6年7月)'!U21+'(令和6年8月)'!U21+'(令和6年9月)'!U21+'(令和6年10月)'!U21+'(令和6年11月)'!U21+'(令和6年12月)'!U21+'(令和7年1月)'!U21+'(令和7年2月)'!U21+'(令和7年4月)'!U21</f>
        <v>41162.6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+'(令和6年4月)'!V22+'(令和6年5月)'!V22+'(令和6年6月)'!V22+'(令和6年7月)'!V22+'(令和6年8月)'!V22+'(令和6年9月)'!V22+'(令和6年10月)'!V22+'(令和6年11月)'!V22+'(令和6年12月)'!V22+'(令和7年1月)'!V22+'(令和7年2月)'!V22+'(令和7年4月)'!V22</f>
        <v>23296775.913953483</v>
      </c>
      <c r="AH13" s="88">
        <f t="shared" si="1"/>
        <v>1941397.9928294569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172</v>
      </c>
      <c r="N14" s="75">
        <v>8077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172</v>
      </c>
      <c r="Z14" s="14">
        <f t="shared" si="0"/>
        <v>8077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+'(令和6年4月)'!W20+'(令和6年5月)'!W20+'(令和6年6月)'!W20+'(令和6年7月)'!W20+'(令和6年8月)'!W20+'(令和6年9月)'!W20+'(令和6年10月)'!W20+'(令和6年11月)'!W20+'(令和6年12月)'!W20+'(令和7年1月)'!W20+'(令和7年2月)'!W20+'(令和7年4月)'!W20</f>
        <v>52045.886000000006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+'(令和6年4月)'!W21+'(令和6年5月)'!W21+'(令和6年6月)'!W21+'(令和6年7月)'!W21+'(令和6年8月)'!W21+'(令和6年9月)'!W21+'(令和6年10月)'!W21+'(令和6年11月)'!W21+'(令和6年12月)'!W21+'(令和7年1月)'!W21+'(令和7年2月)'!W21+'(令和7年4月)'!W21</f>
        <v>51424.196000000011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+'(令和6年4月)'!X22+'(令和6年5月)'!X22+'(令和6年6月)'!X22+'(令和6年7月)'!X22+'(令和6年8月)'!X22+'(令和6年9月)'!X22+'(令和6年10月)'!X22+'(令和6年11月)'!X22+'(令和6年12月)'!X22+'(令和7年1月)'!X22+'(令和7年2月)'!X22+'(令和7年4月)'!X22</f>
        <v>14077749</v>
      </c>
      <c r="AH14" s="155">
        <f t="shared" si="1"/>
        <v>1173145.75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1503</v>
      </c>
      <c r="N15" s="76">
        <v>150054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1503</v>
      </c>
      <c r="Z15" s="24">
        <f t="shared" si="0"/>
        <v>150054</v>
      </c>
      <c r="AD15" s="3">
        <f>SUM(AD5:AD14)</f>
        <v>1094423.656</v>
      </c>
      <c r="AE15" s="3">
        <f>SUM(AE5:AE14)</f>
        <v>1088519.2520000001</v>
      </c>
      <c r="AG15" s="3">
        <f>SUM(AG5:AG14)</f>
        <v>386713606.65569896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1957</v>
      </c>
      <c r="N16" s="36">
        <v>272984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1957</v>
      </c>
      <c r="Z16" s="36">
        <f t="shared" si="0"/>
        <v>272984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892</v>
      </c>
      <c r="H17" s="18">
        <v>303732</v>
      </c>
      <c r="I17" s="13">
        <v>176</v>
      </c>
      <c r="J17" s="14">
        <v>104461</v>
      </c>
      <c r="K17" s="19">
        <v>45</v>
      </c>
      <c r="L17" s="18">
        <v>28725</v>
      </c>
      <c r="M17" s="13">
        <v>600.14400000000001</v>
      </c>
      <c r="N17" s="75">
        <v>189737</v>
      </c>
      <c r="O17" s="19">
        <v>3241</v>
      </c>
      <c r="P17" s="18">
        <v>1288358</v>
      </c>
      <c r="Q17" s="13">
        <v>3781</v>
      </c>
      <c r="R17" s="14">
        <v>1285573</v>
      </c>
      <c r="S17" s="19">
        <v>428</v>
      </c>
      <c r="T17" s="18">
        <v>100829</v>
      </c>
      <c r="U17" s="13">
        <v>4</v>
      </c>
      <c r="V17" s="14">
        <v>4840</v>
      </c>
      <c r="W17" s="13">
        <v>5112.4059999999999</v>
      </c>
      <c r="X17" s="18">
        <v>525086</v>
      </c>
      <c r="Y17" s="41">
        <f t="shared" si="2"/>
        <v>14279.55</v>
      </c>
      <c r="Z17" s="42">
        <f t="shared" si="0"/>
        <v>3831341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+'(令和6年4月)'!Y20+'(令和6年5月)'!Y20+'(令和6年6月)'!Y20+'(令和6年7月)'!Y20+'(令和6年8月)'!Y20+'(令和6年9月)'!Y20+'(令和6年10月)'!Y20+'(令和6年11月)'!Y20+'(令和6年12月)'!Y20+'(令和7年1月)'!Y20+'(令和7年2月)'!Y20+'(令和7年4月)'!Y20</f>
        <v>1094423.656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+'(令和6年4月)'!Y21+'(令和6年5月)'!Y21+'(令和6年6月)'!Y21+'(令和6年7月)'!Y21+'(令和6年8月)'!Y21+'(令和6年9月)'!Y21+'(令和6年10月)'!Y21+'(令和6年11月)'!Y21+'(令和6年12月)'!Y21+'(令和7年1月)'!Y21+'(令和7年2月)'!Y21+'(令和7年4月)'!Y21</f>
        <v>1088519.2520000001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+'(令和6年4月)'!Y22+'(令和6年5月)'!Y22+'(令和6年6月)'!Y22+'(令和6年7月)'!Y22+'(令和6年8月)'!Y22+'(令和6年9月)'!Y22+'(令和6年10月)'!Y22+'(令和6年11月)'!Y22+'(令和6年12月)'!Y22+'(令和7年1月)'!Y22+'(令和7年2月)'!Y22+'(令和7年4月)'!Y22</f>
        <v>1593119.6153999995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+'(令和6年4月)'!Z22+'(令和6年5月)'!Z22+'(令和6年6月)'!Z22+'(令和6年7月)'!Z22+'(令和6年8月)'!Z22+'(令和6年9月)'!Z22+'(令和6年10月)'!Z22+'(令和6年11月)'!Z22+'(令和6年12月)'!Z22+'(令和7年1月)'!Z22+'(令和7年2月)'!Z22+'(令和7年4月)'!Z22</f>
        <v>386713606.65569901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945</v>
      </c>
      <c r="H18" s="26">
        <v>330734</v>
      </c>
      <c r="I18" s="27">
        <v>242</v>
      </c>
      <c r="J18" s="21">
        <v>120609</v>
      </c>
      <c r="K18" s="25">
        <v>65</v>
      </c>
      <c r="L18" s="26">
        <v>38565</v>
      </c>
      <c r="M18" s="27">
        <v>378.084</v>
      </c>
      <c r="N18" s="21">
        <v>131727</v>
      </c>
      <c r="O18" s="25">
        <v>3190</v>
      </c>
      <c r="P18" s="26">
        <v>1291719</v>
      </c>
      <c r="Q18" s="27">
        <v>4517</v>
      </c>
      <c r="R18" s="21">
        <v>1201118</v>
      </c>
      <c r="S18" s="25">
        <v>481</v>
      </c>
      <c r="T18" s="26">
        <v>114455</v>
      </c>
      <c r="U18" s="27">
        <v>4</v>
      </c>
      <c r="V18" s="21">
        <v>4840</v>
      </c>
      <c r="W18" s="27">
        <v>4971.5059999999994</v>
      </c>
      <c r="X18" s="26">
        <v>506891</v>
      </c>
      <c r="Y18" s="23">
        <f t="shared" si="2"/>
        <v>14793.59</v>
      </c>
      <c r="Z18" s="24">
        <f t="shared" si="0"/>
        <v>3740658</v>
      </c>
      <c r="AF18" s="176" t="s">
        <v>114</v>
      </c>
      <c r="AG18" s="176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1119</v>
      </c>
      <c r="H19" s="34">
        <v>338104</v>
      </c>
      <c r="I19" s="23">
        <v>336</v>
      </c>
      <c r="J19" s="24">
        <v>236649</v>
      </c>
      <c r="K19" s="78">
        <v>59</v>
      </c>
      <c r="L19" s="34">
        <v>48460</v>
      </c>
      <c r="M19" s="23">
        <v>1477.1320000000001</v>
      </c>
      <c r="N19" s="24">
        <v>409790</v>
      </c>
      <c r="O19" s="33">
        <v>1596</v>
      </c>
      <c r="P19" s="34">
        <v>619777.5</v>
      </c>
      <c r="Q19" s="23">
        <v>6719</v>
      </c>
      <c r="R19" s="24">
        <v>2438824.8619999997</v>
      </c>
      <c r="S19" s="33">
        <v>90</v>
      </c>
      <c r="T19" s="34">
        <v>19956</v>
      </c>
      <c r="U19" s="23">
        <v>55</v>
      </c>
      <c r="V19" s="24">
        <v>12100</v>
      </c>
      <c r="W19" s="23">
        <v>5373.3567000000003</v>
      </c>
      <c r="X19" s="34">
        <v>744375</v>
      </c>
      <c r="Y19" s="35">
        <f>+W19+U19+S19+Q19+O19+M19+K19+I19+G19+E19</f>
        <v>16824.488700000002</v>
      </c>
      <c r="Z19" s="36">
        <f>+X19+V19+T19+R19+P19+N19+L19+J19+H19+F19</f>
        <v>4868036.3619999997</v>
      </c>
      <c r="AF19" s="156">
        <f>+AF17/12</f>
        <v>132759.96794999996</v>
      </c>
      <c r="AG19" s="156">
        <f>+AG17/12</f>
        <v>32226133.887974918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860</v>
      </c>
      <c r="F20" s="14">
        <f t="shared" ref="F20:X22" si="3">F5+F8+F11+F14+F17</f>
        <v>76635</v>
      </c>
      <c r="G20" s="19">
        <f>G5+G8+G11+G14+G17</f>
        <v>1137.3890000000001</v>
      </c>
      <c r="H20" s="18">
        <f t="shared" si="3"/>
        <v>471972</v>
      </c>
      <c r="I20" s="13">
        <f t="shared" si="3"/>
        <v>2110.2260000000001</v>
      </c>
      <c r="J20" s="14">
        <f t="shared" si="3"/>
        <v>1492739.290909091</v>
      </c>
      <c r="K20" s="19">
        <f t="shared" si="3"/>
        <v>1091</v>
      </c>
      <c r="L20" s="18">
        <f t="shared" si="3"/>
        <v>2696088</v>
      </c>
      <c r="M20" s="13">
        <f t="shared" si="3"/>
        <v>6426.1440000000002</v>
      </c>
      <c r="N20" s="14">
        <f t="shared" si="3"/>
        <v>1484947.8</v>
      </c>
      <c r="O20" s="19">
        <f t="shared" si="3"/>
        <v>4106</v>
      </c>
      <c r="P20" s="18">
        <f t="shared" si="3"/>
        <v>1327324.1000000001</v>
      </c>
      <c r="Q20" s="13">
        <f t="shared" si="3"/>
        <v>26644.7</v>
      </c>
      <c r="R20" s="14">
        <f t="shared" si="3"/>
        <v>4929202.6999999993</v>
      </c>
      <c r="S20" s="19">
        <f t="shared" si="3"/>
        <v>39718</v>
      </c>
      <c r="T20" s="18">
        <f t="shared" si="3"/>
        <v>7891099.0999999996</v>
      </c>
      <c r="U20" s="13">
        <f t="shared" si="3"/>
        <v>3955.7000000000003</v>
      </c>
      <c r="V20" s="14">
        <f t="shared" si="3"/>
        <v>1658805.7251585624</v>
      </c>
      <c r="W20" s="13">
        <f t="shared" si="3"/>
        <v>6115.4059999999999</v>
      </c>
      <c r="X20" s="18">
        <f t="shared" si="3"/>
        <v>716933</v>
      </c>
      <c r="Y20" s="31">
        <f t="shared" ref="Y20:Z21" si="4">+Y17+Y14+Y11+Y8+Y5</f>
        <v>92164.565000000017</v>
      </c>
      <c r="Z20" s="32">
        <f t="shared" si="4"/>
        <v>22745746.716067657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863</v>
      </c>
      <c r="F21" s="21">
        <f t="shared" si="5"/>
        <v>98408.6</v>
      </c>
      <c r="G21" s="25">
        <f t="shared" si="5"/>
        <v>1181.923</v>
      </c>
      <c r="H21" s="26">
        <f t="shared" si="5"/>
        <v>493374</v>
      </c>
      <c r="I21" s="27">
        <f t="shared" si="5"/>
        <v>1966.2170000000001</v>
      </c>
      <c r="J21" s="21">
        <f t="shared" si="5"/>
        <v>1308265.6000000001</v>
      </c>
      <c r="K21" s="25">
        <f t="shared" si="5"/>
        <v>977</v>
      </c>
      <c r="L21" s="26">
        <f t="shared" si="5"/>
        <v>2399368</v>
      </c>
      <c r="M21" s="27">
        <f t="shared" si="5"/>
        <v>7991.0839999999998</v>
      </c>
      <c r="N21" s="21">
        <f t="shared" si="5"/>
        <v>1535221.5</v>
      </c>
      <c r="O21" s="25">
        <f t="shared" si="5"/>
        <v>4116</v>
      </c>
      <c r="P21" s="26">
        <f t="shared" si="5"/>
        <v>1335611.8999999999</v>
      </c>
      <c r="Q21" s="27">
        <f t="shared" si="5"/>
        <v>24698.9</v>
      </c>
      <c r="R21" s="21">
        <f t="shared" si="5"/>
        <v>4525343.2</v>
      </c>
      <c r="S21" s="25">
        <f t="shared" si="5"/>
        <v>38158</v>
      </c>
      <c r="T21" s="26">
        <f t="shared" si="5"/>
        <v>7433170.0999999996</v>
      </c>
      <c r="U21" s="27">
        <f t="shared" si="3"/>
        <v>3381.9</v>
      </c>
      <c r="V21" s="21">
        <f t="shared" si="3"/>
        <v>1239537.38794926</v>
      </c>
      <c r="W21" s="27">
        <f t="shared" si="3"/>
        <v>5633.5059999999994</v>
      </c>
      <c r="X21" s="26">
        <f t="shared" si="3"/>
        <v>2599922.7000000002</v>
      </c>
      <c r="Y21" s="23">
        <f t="shared" si="4"/>
        <v>88967.53</v>
      </c>
      <c r="Z21" s="24">
        <f t="shared" si="4"/>
        <v>22968222.98794926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1618.9</v>
      </c>
      <c r="F22" s="24">
        <f>F7+F10+F13+F16+F19</f>
        <v>297025.40000000002</v>
      </c>
      <c r="G22" s="33">
        <f t="shared" si="3"/>
        <v>1645.365</v>
      </c>
      <c r="H22" s="34">
        <f t="shared" si="3"/>
        <v>711882</v>
      </c>
      <c r="I22" s="23">
        <f t="shared" si="3"/>
        <v>2700.9090000000001</v>
      </c>
      <c r="J22" s="24">
        <f t="shared" si="3"/>
        <v>1897634.6090909091</v>
      </c>
      <c r="K22" s="33">
        <f t="shared" si="3"/>
        <v>6211</v>
      </c>
      <c r="L22" s="34">
        <f t="shared" si="3"/>
        <v>6317590</v>
      </c>
      <c r="M22" s="23">
        <f t="shared" si="3"/>
        <v>12791.431999999999</v>
      </c>
      <c r="N22" s="24">
        <f t="shared" si="3"/>
        <v>2772602.753</v>
      </c>
      <c r="O22" s="33">
        <f t="shared" si="3"/>
        <v>4342</v>
      </c>
      <c r="P22" s="34">
        <f t="shared" si="3"/>
        <v>1097839.8999999999</v>
      </c>
      <c r="Q22" s="23">
        <f t="shared" si="3"/>
        <v>57936.700000000004</v>
      </c>
      <c r="R22" s="24">
        <f t="shared" si="3"/>
        <v>11435732.4376</v>
      </c>
      <c r="S22" s="33">
        <f t="shared" si="3"/>
        <v>34060.800000000003</v>
      </c>
      <c r="T22" s="34">
        <f t="shared" si="3"/>
        <v>3469167.3</v>
      </c>
      <c r="U22" s="23">
        <f t="shared" si="3"/>
        <v>4387.2000000000007</v>
      </c>
      <c r="V22" s="24">
        <f t="shared" si="3"/>
        <v>1848371.3534883722</v>
      </c>
      <c r="W22" s="23">
        <f t="shared" si="3"/>
        <v>7589.5567000000001</v>
      </c>
      <c r="X22" s="34">
        <f t="shared" si="3"/>
        <v>1267284</v>
      </c>
      <c r="Y22" s="23">
        <f>+Y19+Y16+Y13+Y10+Y7</f>
        <v>133283.8627</v>
      </c>
      <c r="Z22" s="24">
        <f>+Z19+Z16+Z13+Z10+Z7</f>
        <v>31115129.753179282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53.165884966674895</v>
      </c>
      <c r="F23" s="178"/>
      <c r="G23" s="177">
        <f>(G20+G21)/(G22+G41)*100</f>
        <v>69.539082963147735</v>
      </c>
      <c r="H23" s="178"/>
      <c r="I23" s="177">
        <f>(I20+I21)/(I22+I41)*100</f>
        <v>77.531211194624987</v>
      </c>
      <c r="J23" s="178"/>
      <c r="K23" s="177">
        <f>(K20+K21)/(K22+K41)*100</f>
        <v>16.8020799480013</v>
      </c>
      <c r="L23" s="178"/>
      <c r="M23" s="177">
        <f>(M20+M21)/(M22+M41)*100</f>
        <v>53.106424372299145</v>
      </c>
      <c r="N23" s="178"/>
      <c r="O23" s="177">
        <f>(O20+O21)/(O22+O41)*100</f>
        <v>94.570968484011956</v>
      </c>
      <c r="P23" s="178"/>
      <c r="Q23" s="177">
        <f>(Q20+Q21)/(Q22+Q41)*100</f>
        <v>45.066867027831712</v>
      </c>
      <c r="R23" s="178"/>
      <c r="S23" s="177">
        <f>(S20+S21)/(S22+S41)*100</f>
        <v>116.99838946179177</v>
      </c>
      <c r="T23" s="178"/>
      <c r="U23" s="177">
        <f>(U20+W20)/(U22+U41)*100</f>
        <v>122.80937980147793</v>
      </c>
      <c r="V23" s="178"/>
      <c r="W23" s="177">
        <f>(W20+W21)/(W22+W41)*100</f>
        <v>79.939725172664367</v>
      </c>
      <c r="X23" s="178"/>
      <c r="Y23" s="177">
        <f>(Y20+Y21)/(Y22+Y41)*100</f>
        <v>68.774583354321521</v>
      </c>
      <c r="Z23" s="178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183473.59318055472</v>
      </c>
      <c r="F24" s="180"/>
      <c r="G24" s="181">
        <f>H22/G22*1000</f>
        <v>432659.01486904116</v>
      </c>
      <c r="H24" s="182"/>
      <c r="I24" s="183">
        <f>J22/I22*1000</f>
        <v>702591.09399498801</v>
      </c>
      <c r="J24" s="184"/>
      <c r="K24" s="181">
        <f>L22/K22*1000</f>
        <v>1017161.4876831428</v>
      </c>
      <c r="L24" s="182"/>
      <c r="M24" s="183">
        <f>N22/M22*1000</f>
        <v>216754.68024221214</v>
      </c>
      <c r="N24" s="184"/>
      <c r="O24" s="181">
        <f>P22/O22*1000</f>
        <v>252841.98526024871</v>
      </c>
      <c r="P24" s="182"/>
      <c r="Q24" s="183">
        <f>R22/Q22*1000</f>
        <v>197383.22061146042</v>
      </c>
      <c r="R24" s="184"/>
      <c r="S24" s="181">
        <f>T22/S22*1000</f>
        <v>101852.19666009017</v>
      </c>
      <c r="T24" s="182"/>
      <c r="U24" s="183">
        <f>V22/U22*1000</f>
        <v>421310.02769155084</v>
      </c>
      <c r="V24" s="184"/>
      <c r="W24" s="181">
        <f>X22/W22*1000</f>
        <v>166977.34137752737</v>
      </c>
      <c r="X24" s="182"/>
      <c r="Y24" s="183">
        <f>Z22/Y22*1000</f>
        <v>233450.0900774035</v>
      </c>
      <c r="Z24" s="184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1.2146256622558105</v>
      </c>
      <c r="F25" s="49"/>
      <c r="G25" s="50">
        <f>G22/Y22*100</f>
        <v>1.234481779466015</v>
      </c>
      <c r="H25" s="51"/>
      <c r="I25" s="48">
        <f>I22/Y22*100</f>
        <v>2.0264336171583661</v>
      </c>
      <c r="J25" s="49"/>
      <c r="K25" s="50">
        <f>K22/Y22*100</f>
        <v>4.6599789908399769</v>
      </c>
      <c r="L25" s="51"/>
      <c r="M25" s="48">
        <f>M22/Y22*100</f>
        <v>9.5971348225339206</v>
      </c>
      <c r="N25" s="49"/>
      <c r="O25" s="50">
        <f>O22/Y22*100</f>
        <v>3.2577087068470743</v>
      </c>
      <c r="P25" s="51"/>
      <c r="Q25" s="48">
        <f>Q22/Y22*100</f>
        <v>43.468653163516102</v>
      </c>
      <c r="R25" s="49"/>
      <c r="S25" s="50">
        <f>S22/Y22*100</f>
        <v>25.555081695572738</v>
      </c>
      <c r="T25" s="51"/>
      <c r="U25" s="48">
        <f>U22/Y22*100</f>
        <v>3.2916212894241106</v>
      </c>
      <c r="V25" s="49"/>
      <c r="W25" s="50">
        <f>W22/Y22*100</f>
        <v>5.6942802723858934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94" t="s">
        <v>42</v>
      </c>
      <c r="C27" s="4" t="s">
        <v>43</v>
      </c>
      <c r="D27" s="54" t="s">
        <v>21</v>
      </c>
      <c r="E27" s="131">
        <f>+'(令和6年4月)'!E20</f>
        <v>927</v>
      </c>
      <c r="F27" s="131">
        <f>+'(令和6年4月)'!F20</f>
        <v>83944</v>
      </c>
      <c r="G27" s="131">
        <f>+'(令和6年4月)'!G20</f>
        <v>1138.0409999999999</v>
      </c>
      <c r="H27" s="131">
        <f>+'(令和6年4月)'!H20</f>
        <v>474145</v>
      </c>
      <c r="I27" s="131">
        <f>+'(令和6年4月)'!I20</f>
        <v>1717</v>
      </c>
      <c r="J27" s="131">
        <f>+'(令和6年4月)'!J20</f>
        <v>1354948.8181818181</v>
      </c>
      <c r="K27" s="131">
        <f>+'(令和6年4月)'!K20</f>
        <v>1406</v>
      </c>
      <c r="L27" s="131">
        <f>+'(令和6年4月)'!L20</f>
        <v>2763071</v>
      </c>
      <c r="M27" s="131">
        <f>+'(令和6年4月)'!M20</f>
        <v>6741.0959999999995</v>
      </c>
      <c r="N27" s="131">
        <f>+'(令和6年4月)'!N20</f>
        <v>1524248.3029999998</v>
      </c>
      <c r="O27" s="131">
        <f>+'(令和6年4月)'!O20</f>
        <v>4850</v>
      </c>
      <c r="P27" s="131">
        <f>+'(令和6年4月)'!P20</f>
        <v>1605979.6</v>
      </c>
      <c r="Q27" s="131">
        <f>+'(令和6年4月)'!Q20</f>
        <v>28542</v>
      </c>
      <c r="R27" s="131">
        <f>+'(令和6年4月)'!R20</f>
        <v>5854117.5756000001</v>
      </c>
      <c r="S27" s="131">
        <f>+'(令和6年4月)'!S20</f>
        <v>48136</v>
      </c>
      <c r="T27" s="131">
        <f>+'(令和6年4月)'!T20</f>
        <v>9497873.4000000004</v>
      </c>
      <c r="U27" s="131">
        <f>+'(令和6年4月)'!U20</f>
        <v>3164</v>
      </c>
      <c r="V27" s="131">
        <f>+'(令和6年4月)'!V20</f>
        <v>823138.48604651168</v>
      </c>
      <c r="W27" s="131">
        <f>+'(令和6年4月)'!W20</f>
        <v>4065.1970000000001</v>
      </c>
      <c r="X27" s="131">
        <f>+'(令和6年4月)'!X20</f>
        <v>634791</v>
      </c>
      <c r="Y27" s="131">
        <f>+'(令和6年4月)'!Y20</f>
        <v>100686.334</v>
      </c>
      <c r="Z27" s="131">
        <f>+'(令和6年4月)'!Z20</f>
        <v>24616257.18282833</v>
      </c>
    </row>
    <row r="28" spans="1:40" ht="18.95" customHeight="1" thickBot="1" x14ac:dyDescent="0.2">
      <c r="A28" s="22"/>
      <c r="B28" s="195"/>
      <c r="C28" s="7"/>
      <c r="D28" s="55" t="s">
        <v>22</v>
      </c>
      <c r="E28" s="131">
        <f>+'(令和6年4月)'!E21</f>
        <v>1017.008</v>
      </c>
      <c r="F28" s="131">
        <f>+'(令和6年4月)'!F21</f>
        <v>95602.4</v>
      </c>
      <c r="G28" s="131">
        <f>+'(令和6年4月)'!G21</f>
        <v>1064.4169999999999</v>
      </c>
      <c r="H28" s="131">
        <f>+'(令和6年4月)'!H21</f>
        <v>443432.2</v>
      </c>
      <c r="I28" s="131">
        <f>+'(令和6年4月)'!I21</f>
        <v>1728</v>
      </c>
      <c r="J28" s="131">
        <f>+'(令和6年4月)'!J21</f>
        <v>1201224.6909090909</v>
      </c>
      <c r="K28" s="131">
        <f>+'(令和6年4月)'!K21</f>
        <v>1570</v>
      </c>
      <c r="L28" s="131">
        <f>+'(令和6年4月)'!L21</f>
        <v>3015966</v>
      </c>
      <c r="M28" s="131">
        <f>+'(令和6年4月)'!M21</f>
        <v>8082.2370000000001</v>
      </c>
      <c r="N28" s="131">
        <f>+'(令和6年4月)'!N21</f>
        <v>1728339.8</v>
      </c>
      <c r="O28" s="131">
        <f>+'(令和6年4月)'!O21</f>
        <v>4680</v>
      </c>
      <c r="P28" s="131">
        <f>+'(令和6年4月)'!P21</f>
        <v>1525050</v>
      </c>
      <c r="Q28" s="131">
        <f>+'(令和6年4月)'!Q21</f>
        <v>27487</v>
      </c>
      <c r="R28" s="131">
        <f>+'(令和6年4月)'!R21</f>
        <v>5556287.5</v>
      </c>
      <c r="S28" s="131">
        <f>+'(令和6年4月)'!S21</f>
        <v>45759</v>
      </c>
      <c r="T28" s="131">
        <f>+'(令和6年4月)'!T21</f>
        <v>8883621.5</v>
      </c>
      <c r="U28" s="131">
        <f>+'(令和6年4月)'!U21</f>
        <v>3558</v>
      </c>
      <c r="V28" s="131">
        <f>+'(令和6年4月)'!V21</f>
        <v>1283694.7604651162</v>
      </c>
      <c r="W28" s="131">
        <f>+'(令和6年4月)'!W21</f>
        <v>3908.527</v>
      </c>
      <c r="X28" s="131">
        <f>+'(令和6年4月)'!X21</f>
        <v>617937</v>
      </c>
      <c r="Y28" s="131">
        <f>+'(令和6年4月)'!Y21</f>
        <v>98854.188999999998</v>
      </c>
      <c r="Z28" s="131">
        <f>+'(令和6年4月)'!Z21</f>
        <v>24351155.851374209</v>
      </c>
    </row>
    <row r="29" spans="1:40" ht="18.95" customHeight="1" thickBot="1" x14ac:dyDescent="0.2">
      <c r="A29" s="22"/>
      <c r="B29" s="195"/>
      <c r="C29" s="7"/>
      <c r="D29" s="55" t="s">
        <v>24</v>
      </c>
      <c r="E29" s="131">
        <f>+'(令和6年4月)'!E22</f>
        <v>1679.9</v>
      </c>
      <c r="F29" s="131">
        <f>+'(令和6年4月)'!F22</f>
        <v>297341.59999999998</v>
      </c>
      <c r="G29" s="131">
        <f>+'(令和6年4月)'!G22</f>
        <v>1591.5430000000001</v>
      </c>
      <c r="H29" s="131">
        <f>+'(令和6年4月)'!H22</f>
        <v>713723</v>
      </c>
      <c r="I29" s="131">
        <f>+'(令和6年4月)'!I22</f>
        <v>3433</v>
      </c>
      <c r="J29" s="131">
        <f>+'(令和6年4月)'!J22</f>
        <v>2990140.1636363636</v>
      </c>
      <c r="K29" s="131">
        <f>+'(令和6年4月)'!K22</f>
        <v>4361</v>
      </c>
      <c r="L29" s="131">
        <f>+'(令和6年4月)'!L22</f>
        <v>8501984</v>
      </c>
      <c r="M29" s="131">
        <f>+'(令和6年4月)'!M22</f>
        <v>14409.35</v>
      </c>
      <c r="N29" s="131">
        <f>+'(令和6年4月)'!N22</f>
        <v>3148620.253</v>
      </c>
      <c r="O29" s="131">
        <f>+'(令和6年4月)'!O22</f>
        <v>5046</v>
      </c>
      <c r="P29" s="131">
        <f>+'(令和6年4月)'!P22</f>
        <v>1572611.6</v>
      </c>
      <c r="Q29" s="131">
        <f>+'(令和6年4月)'!Q22</f>
        <v>58003.9</v>
      </c>
      <c r="R29" s="131">
        <f>+'(令和6年4月)'!R22</f>
        <v>10868594.937600002</v>
      </c>
      <c r="S29" s="131">
        <f>+'(令和6年4月)'!S22</f>
        <v>33998.199999999997</v>
      </c>
      <c r="T29" s="131">
        <f>+'(令和6年4月)'!T22</f>
        <v>3400244.9</v>
      </c>
      <c r="U29" s="131">
        <f>+'(令和6年4月)'!U22</f>
        <v>5062.5</v>
      </c>
      <c r="V29" s="131">
        <f>+'(令和6年4月)'!V22</f>
        <v>1728398.7604651162</v>
      </c>
      <c r="W29" s="131">
        <f>+'(令和6年4月)'!W22</f>
        <v>7070.756699999999</v>
      </c>
      <c r="X29" s="131">
        <f>+'(令和6年4月)'!X22</f>
        <v>1655469</v>
      </c>
      <c r="Y29" s="131">
        <f>+'(令和6年4月)'!Y22</f>
        <v>134656.14970000001</v>
      </c>
      <c r="Z29" s="131">
        <f>+'(令和6年4月)'!Z22</f>
        <v>34877128.214701481</v>
      </c>
    </row>
    <row r="30" spans="1:40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+'(令和7年3月)'!E23</f>
        <v>61.880885410297168</v>
      </c>
      <c r="F30" s="186">
        <f>+'(令和5年1月)'!F23</f>
        <v>0</v>
      </c>
      <c r="G30" s="185">
        <f>+'(令和6年4月)'!G23</f>
        <v>70.83083826076664</v>
      </c>
      <c r="H30" s="186">
        <f>+'(令和5年1月)'!H23</f>
        <v>0</v>
      </c>
      <c r="I30" s="185">
        <f>+'(令和6年4月)'!I23</f>
        <v>50.094517958412098</v>
      </c>
      <c r="J30" s="186">
        <f>+'(令和5年1月)'!J23</f>
        <v>0</v>
      </c>
      <c r="K30" s="185">
        <f>+'(令和6年4月)'!K23</f>
        <v>33.490884537474678</v>
      </c>
      <c r="L30" s="186">
        <f>+'(令和5年1月)'!L23</f>
        <v>0</v>
      </c>
      <c r="M30" s="185">
        <f>+'(令和6年4月)'!M23</f>
        <v>49.149241204554087</v>
      </c>
      <c r="N30" s="186">
        <f>+'(令和5年1月)'!N23</f>
        <v>0</v>
      </c>
      <c r="O30" s="185">
        <f>+'(令和6年4月)'!O23</f>
        <v>96.049183632332188</v>
      </c>
      <c r="P30" s="186">
        <f>+'(令和5年1月)'!P23</f>
        <v>0</v>
      </c>
      <c r="Q30" s="185">
        <f>+'(令和6年4月)'!Q23</f>
        <v>48.740874515453299</v>
      </c>
      <c r="R30" s="186">
        <f>+'(令和5年1月)'!R23</f>
        <v>0</v>
      </c>
      <c r="S30" s="185">
        <f>+'(令和6年4月)'!S23</f>
        <v>143.09030561084072</v>
      </c>
      <c r="T30" s="186">
        <f>+'(令和5年1月)'!T23</f>
        <v>0</v>
      </c>
      <c r="U30" s="185">
        <f>+'(令和6年4月)'!U23</f>
        <v>63.903412871945996</v>
      </c>
      <c r="V30" s="186">
        <f>+'(令和5年1月)'!V23</f>
        <v>0</v>
      </c>
      <c r="W30" s="185">
        <f>+'(令和6年4月)'!W23</f>
        <v>57.016898737671958</v>
      </c>
      <c r="X30" s="186">
        <f>+'(令和5年1月)'!X23</f>
        <v>0</v>
      </c>
      <c r="Y30" s="185">
        <f>+'(令和6年4月)'!Y23</f>
        <v>74.600122557727971</v>
      </c>
      <c r="Z30" s="186">
        <f>+'(令和5年1月)'!Z23</f>
        <v>0</v>
      </c>
    </row>
    <row r="31" spans="1:40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-67</v>
      </c>
      <c r="F31" s="91">
        <f t="shared" ref="F31:Z33" si="6">F20-F27</f>
        <v>-7309</v>
      </c>
      <c r="G31" s="92">
        <f t="shared" si="6"/>
        <v>-0.65199999999981628</v>
      </c>
      <c r="H31" s="93">
        <f t="shared" si="6"/>
        <v>-2173</v>
      </c>
      <c r="I31" s="90">
        <f t="shared" si="6"/>
        <v>393.22600000000011</v>
      </c>
      <c r="J31" s="91">
        <f t="shared" si="6"/>
        <v>137790.47272727289</v>
      </c>
      <c r="K31" s="92">
        <f t="shared" si="6"/>
        <v>-315</v>
      </c>
      <c r="L31" s="93">
        <f t="shared" si="6"/>
        <v>-66983</v>
      </c>
      <c r="M31" s="90">
        <f t="shared" si="6"/>
        <v>-314.95199999999932</v>
      </c>
      <c r="N31" s="91">
        <f t="shared" si="6"/>
        <v>-39300.502999999793</v>
      </c>
      <c r="O31" s="92">
        <f t="shared" si="6"/>
        <v>-744</v>
      </c>
      <c r="P31" s="93">
        <f t="shared" si="6"/>
        <v>-278655.5</v>
      </c>
      <c r="Q31" s="90">
        <f t="shared" si="6"/>
        <v>-1897.2999999999993</v>
      </c>
      <c r="R31" s="91">
        <f t="shared" si="6"/>
        <v>-924914.87560000084</v>
      </c>
      <c r="S31" s="92">
        <f t="shared" si="6"/>
        <v>-8418</v>
      </c>
      <c r="T31" s="93">
        <f t="shared" si="6"/>
        <v>-1606774.3000000007</v>
      </c>
      <c r="U31" s="90">
        <f t="shared" si="6"/>
        <v>791.70000000000027</v>
      </c>
      <c r="V31" s="91">
        <f t="shared" si="6"/>
        <v>835667.23911205074</v>
      </c>
      <c r="W31" s="92">
        <f t="shared" si="6"/>
        <v>2050.2089999999998</v>
      </c>
      <c r="X31" s="93">
        <f t="shared" si="6"/>
        <v>82142</v>
      </c>
      <c r="Y31" s="90">
        <f t="shared" si="6"/>
        <v>-8521.7689999999857</v>
      </c>
      <c r="Z31" s="91">
        <f t="shared" si="6"/>
        <v>-1870510.4667606726</v>
      </c>
    </row>
    <row r="32" spans="1:40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7">E21-E28</f>
        <v>-154.00800000000004</v>
      </c>
      <c r="F32" s="95">
        <f t="shared" si="7"/>
        <v>2806.2000000000116</v>
      </c>
      <c r="G32" s="96">
        <f t="shared" si="7"/>
        <v>117.50600000000009</v>
      </c>
      <c r="H32" s="97">
        <f t="shared" si="7"/>
        <v>49941.799999999988</v>
      </c>
      <c r="I32" s="94">
        <f t="shared" si="7"/>
        <v>238.2170000000001</v>
      </c>
      <c r="J32" s="95">
        <f t="shared" si="7"/>
        <v>107040.90909090918</v>
      </c>
      <c r="K32" s="96">
        <f t="shared" si="7"/>
        <v>-593</v>
      </c>
      <c r="L32" s="97">
        <f t="shared" si="7"/>
        <v>-616598</v>
      </c>
      <c r="M32" s="94">
        <f t="shared" si="7"/>
        <v>-91.153000000000247</v>
      </c>
      <c r="N32" s="95">
        <f t="shared" si="7"/>
        <v>-193118.30000000005</v>
      </c>
      <c r="O32" s="96">
        <f t="shared" si="7"/>
        <v>-564</v>
      </c>
      <c r="P32" s="97">
        <f t="shared" si="7"/>
        <v>-189438.10000000009</v>
      </c>
      <c r="Q32" s="94">
        <f t="shared" si="7"/>
        <v>-2788.0999999999985</v>
      </c>
      <c r="R32" s="95">
        <f t="shared" si="7"/>
        <v>-1030944.2999999998</v>
      </c>
      <c r="S32" s="96">
        <f t="shared" si="7"/>
        <v>-7601</v>
      </c>
      <c r="T32" s="97">
        <f t="shared" si="7"/>
        <v>-1450451.4000000004</v>
      </c>
      <c r="U32" s="94">
        <f>W20-U28</f>
        <v>2557.4059999999999</v>
      </c>
      <c r="V32" s="95">
        <f t="shared" si="6"/>
        <v>-44157.372515856288</v>
      </c>
      <c r="W32" s="96">
        <f t="shared" si="6"/>
        <v>1724.9789999999994</v>
      </c>
      <c r="X32" s="97">
        <f t="shared" si="6"/>
        <v>1981985.7000000002</v>
      </c>
      <c r="Y32" s="94">
        <f t="shared" si="6"/>
        <v>-9886.6589999999997</v>
      </c>
      <c r="Z32" s="95">
        <f t="shared" si="6"/>
        <v>-1382932.8634249493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7"/>
        <v>-61</v>
      </c>
      <c r="F33" s="95">
        <f t="shared" si="6"/>
        <v>-316.19999999995343</v>
      </c>
      <c r="G33" s="96">
        <f t="shared" si="6"/>
        <v>53.821999999999889</v>
      </c>
      <c r="H33" s="97">
        <f t="shared" si="6"/>
        <v>-1841</v>
      </c>
      <c r="I33" s="94">
        <f t="shared" si="6"/>
        <v>-732.09099999999989</v>
      </c>
      <c r="J33" s="95">
        <f t="shared" si="6"/>
        <v>-1092505.5545454544</v>
      </c>
      <c r="K33" s="96">
        <f t="shared" si="6"/>
        <v>1850</v>
      </c>
      <c r="L33" s="97">
        <f t="shared" si="6"/>
        <v>-2184394</v>
      </c>
      <c r="M33" s="94">
        <f t="shared" si="6"/>
        <v>-1617.9180000000015</v>
      </c>
      <c r="N33" s="95">
        <f t="shared" si="6"/>
        <v>-376017.5</v>
      </c>
      <c r="O33" s="96">
        <f t="shared" si="6"/>
        <v>-704</v>
      </c>
      <c r="P33" s="97">
        <f t="shared" si="6"/>
        <v>-474771.70000000019</v>
      </c>
      <c r="Q33" s="94">
        <f t="shared" si="6"/>
        <v>-67.19999999999709</v>
      </c>
      <c r="R33" s="95">
        <f t="shared" si="6"/>
        <v>567137.49999999814</v>
      </c>
      <c r="S33" s="96">
        <f t="shared" si="6"/>
        <v>62.600000000005821</v>
      </c>
      <c r="T33" s="97">
        <f t="shared" si="6"/>
        <v>68922.399999999907</v>
      </c>
      <c r="U33" s="94">
        <f t="shared" si="6"/>
        <v>-675.29999999999927</v>
      </c>
      <c r="V33" s="95">
        <f t="shared" si="6"/>
        <v>119972.59302325593</v>
      </c>
      <c r="W33" s="96">
        <f t="shared" si="6"/>
        <v>518.80000000000109</v>
      </c>
      <c r="X33" s="97">
        <f t="shared" si="6"/>
        <v>-388185</v>
      </c>
      <c r="Y33" s="94">
        <f t="shared" si="6"/>
        <v>-1372.2870000000112</v>
      </c>
      <c r="Z33" s="95">
        <f t="shared" si="6"/>
        <v>-3761998.4615221992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-8.715000443622273</v>
      </c>
      <c r="F34" s="188"/>
      <c r="G34" s="187">
        <f t="shared" ref="G34" si="8">+G23-G30</f>
        <v>-1.2917552976189057</v>
      </c>
      <c r="H34" s="188"/>
      <c r="I34" s="187">
        <f t="shared" ref="I34" si="9">+I23-I30</f>
        <v>27.436693236212889</v>
      </c>
      <c r="J34" s="188"/>
      <c r="K34" s="187">
        <f t="shared" ref="K34" si="10">+K23-K30</f>
        <v>-16.688804589473378</v>
      </c>
      <c r="L34" s="188"/>
      <c r="M34" s="187">
        <f t="shared" ref="M34" si="11">+M23-M30</f>
        <v>3.9571831677450575</v>
      </c>
      <c r="N34" s="188"/>
      <c r="O34" s="187">
        <f t="shared" ref="O34" si="12">+O23-O30</f>
        <v>-1.4782151483202313</v>
      </c>
      <c r="P34" s="188"/>
      <c r="Q34" s="187">
        <f t="shared" ref="Q34" si="13">+Q23-Q30</f>
        <v>-3.6740074876215871</v>
      </c>
      <c r="R34" s="188"/>
      <c r="S34" s="187">
        <f t="shared" ref="S34" si="14">+S23-S30</f>
        <v>-26.091916149048942</v>
      </c>
      <c r="T34" s="188"/>
      <c r="U34" s="187">
        <f t="shared" ref="U34" si="15">+U23-U30</f>
        <v>58.905966929531935</v>
      </c>
      <c r="V34" s="188"/>
      <c r="W34" s="187">
        <f t="shared" ref="W34" si="16">+W23-W30</f>
        <v>22.922826434992409</v>
      </c>
      <c r="X34" s="188"/>
      <c r="Y34" s="187">
        <f t="shared" ref="Y34" si="17">+Y23-Y30</f>
        <v>-5.8255392034064499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8">E20/E27*100</f>
        <v>92.772384034519959</v>
      </c>
      <c r="F35" s="60">
        <f t="shared" si="18"/>
        <v>91.293004860383107</v>
      </c>
      <c r="G35" s="61">
        <f t="shared" si="18"/>
        <v>99.94270856673883</v>
      </c>
      <c r="H35" s="62">
        <f t="shared" si="18"/>
        <v>99.541701378270361</v>
      </c>
      <c r="I35" s="59">
        <f t="shared" si="18"/>
        <v>122.90192195690157</v>
      </c>
      <c r="J35" s="60">
        <f t="shared" si="18"/>
        <v>110.16942270278309</v>
      </c>
      <c r="K35" s="61">
        <f t="shared" si="18"/>
        <v>77.59601706970129</v>
      </c>
      <c r="L35" s="62">
        <f t="shared" si="18"/>
        <v>97.575777097295003</v>
      </c>
      <c r="M35" s="59">
        <f t="shared" si="18"/>
        <v>95.327881400887932</v>
      </c>
      <c r="N35" s="60">
        <f t="shared" si="18"/>
        <v>97.421646924411903</v>
      </c>
      <c r="O35" s="61">
        <f t="shared" si="18"/>
        <v>84.659793814432987</v>
      </c>
      <c r="P35" s="62">
        <f t="shared" si="18"/>
        <v>82.648876735420558</v>
      </c>
      <c r="Q35" s="59">
        <f t="shared" si="18"/>
        <v>93.35260318127672</v>
      </c>
      <c r="R35" s="60">
        <f t="shared" si="18"/>
        <v>84.200609850149704</v>
      </c>
      <c r="S35" s="61">
        <f t="shared" si="18"/>
        <v>82.512049193950475</v>
      </c>
      <c r="T35" s="62">
        <f t="shared" si="18"/>
        <v>83.082799355906332</v>
      </c>
      <c r="U35" s="59">
        <f t="shared" si="18"/>
        <v>125.02212389380531</v>
      </c>
      <c r="V35" s="60">
        <f t="shared" si="18"/>
        <v>201.52207110685762</v>
      </c>
      <c r="W35" s="61">
        <f t="shared" si="18"/>
        <v>150.43320163819857</v>
      </c>
      <c r="X35" s="62">
        <f t="shared" si="18"/>
        <v>112.94000702593452</v>
      </c>
      <c r="Y35" s="59">
        <f t="shared" si="18"/>
        <v>91.53632011271759</v>
      </c>
      <c r="Z35" s="60">
        <f t="shared" si="18"/>
        <v>92.401320587170773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8"/>
        <v>84.85675628903607</v>
      </c>
      <c r="F36" s="64">
        <f t="shared" si="18"/>
        <v>102.93528195944872</v>
      </c>
      <c r="G36" s="65">
        <f t="shared" si="18"/>
        <v>111.03947043311034</v>
      </c>
      <c r="H36" s="66">
        <f t="shared" si="18"/>
        <v>111.26255603449637</v>
      </c>
      <c r="I36" s="63">
        <f t="shared" si="18"/>
        <v>113.78570601851851</v>
      </c>
      <c r="J36" s="64">
        <f t="shared" si="18"/>
        <v>108.91098142595624</v>
      </c>
      <c r="K36" s="65">
        <f t="shared" si="18"/>
        <v>62.229299363057322</v>
      </c>
      <c r="L36" s="66">
        <f t="shared" si="18"/>
        <v>79.555538756073503</v>
      </c>
      <c r="M36" s="63">
        <f t="shared" si="18"/>
        <v>98.872181055814124</v>
      </c>
      <c r="N36" s="64">
        <f t="shared" si="18"/>
        <v>88.826369675685299</v>
      </c>
      <c r="O36" s="65">
        <f t="shared" si="18"/>
        <v>87.948717948717942</v>
      </c>
      <c r="P36" s="66">
        <f t="shared" si="18"/>
        <v>87.578236779121994</v>
      </c>
      <c r="Q36" s="63">
        <f t="shared" si="18"/>
        <v>89.856659511769209</v>
      </c>
      <c r="R36" s="64">
        <f t="shared" si="18"/>
        <v>81.445447162336364</v>
      </c>
      <c r="S36" s="65">
        <f t="shared" si="18"/>
        <v>83.389060075613543</v>
      </c>
      <c r="T36" s="66">
        <f t="shared" si="18"/>
        <v>83.672746525727149</v>
      </c>
      <c r="U36" s="63">
        <f>W20/U28*100</f>
        <v>171.87762788083191</v>
      </c>
      <c r="V36" s="64">
        <f t="shared" si="18"/>
        <v>96.560134552558523</v>
      </c>
      <c r="W36" s="65">
        <f t="shared" si="18"/>
        <v>144.13373631549683</v>
      </c>
      <c r="X36" s="66">
        <f t="shared" si="18"/>
        <v>420.74235723059149</v>
      </c>
      <c r="Y36" s="63">
        <f t="shared" si="18"/>
        <v>89.998745526100066</v>
      </c>
      <c r="Z36" s="64">
        <f t="shared" si="18"/>
        <v>94.32087383504259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8"/>
        <v>96.368831478064166</v>
      </c>
      <c r="F37" s="68">
        <f t="shared" si="18"/>
        <v>99.893657665123229</v>
      </c>
      <c r="G37" s="69">
        <f t="shared" si="18"/>
        <v>103.38174966054953</v>
      </c>
      <c r="H37" s="70">
        <f t="shared" si="18"/>
        <v>99.742056792341003</v>
      </c>
      <c r="I37" s="67">
        <f t="shared" si="18"/>
        <v>78.674890766093796</v>
      </c>
      <c r="J37" s="68">
        <f t="shared" si="18"/>
        <v>63.463065449853737</v>
      </c>
      <c r="K37" s="69">
        <f t="shared" si="18"/>
        <v>142.42146296720935</v>
      </c>
      <c r="L37" s="70">
        <f t="shared" si="18"/>
        <v>74.307244050329899</v>
      </c>
      <c r="M37" s="67">
        <f t="shared" si="18"/>
        <v>88.771748899152286</v>
      </c>
      <c r="N37" s="68">
        <f t="shared" si="18"/>
        <v>88.057705604804795</v>
      </c>
      <c r="O37" s="69">
        <f t="shared" si="18"/>
        <v>86.04835513277844</v>
      </c>
      <c r="P37" s="70">
        <f t="shared" si="18"/>
        <v>69.809983596712627</v>
      </c>
      <c r="Q37" s="67">
        <f t="shared" si="18"/>
        <v>99.884145721235996</v>
      </c>
      <c r="R37" s="68">
        <f t="shared" si="18"/>
        <v>105.21813080031146</v>
      </c>
      <c r="S37" s="69">
        <f t="shared" si="18"/>
        <v>100.18412739497975</v>
      </c>
      <c r="T37" s="70">
        <f t="shared" si="18"/>
        <v>102.02698340934207</v>
      </c>
      <c r="U37" s="67">
        <f t="shared" si="18"/>
        <v>86.660740740740763</v>
      </c>
      <c r="V37" s="68">
        <f t="shared" si="18"/>
        <v>106.94125659931456</v>
      </c>
      <c r="W37" s="69">
        <f t="shared" si="18"/>
        <v>107.33726278546681</v>
      </c>
      <c r="X37" s="70">
        <f t="shared" si="18"/>
        <v>76.551357953546699</v>
      </c>
      <c r="Y37" s="67">
        <f t="shared" si="18"/>
        <v>98.980895411715451</v>
      </c>
      <c r="Z37" s="68">
        <f t="shared" si="18"/>
        <v>89.213565869404249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+'(令和7年3月)'!E20</f>
        <v>1002</v>
      </c>
      <c r="F39" s="143">
        <f>+'(令和7年3月)'!F20</f>
        <v>115694</v>
      </c>
      <c r="G39" s="142">
        <f>+'(令和7年3月)'!G20</f>
        <v>1270.7809999999999</v>
      </c>
      <c r="H39" s="143">
        <f>+'(令和7年3月)'!H20</f>
        <v>538260</v>
      </c>
      <c r="I39" s="142">
        <f>+'(令和7年3月)'!I20</f>
        <v>1960</v>
      </c>
      <c r="J39" s="143">
        <f>+'(令和7年3月)'!J20</f>
        <v>1642618.8636363635</v>
      </c>
      <c r="K39" s="142">
        <f>+'(令和7年3月)'!K20</f>
        <v>942</v>
      </c>
      <c r="L39" s="143">
        <f>+'(令和7年3月)'!L20</f>
        <v>2617632</v>
      </c>
      <c r="M39" s="142">
        <f>+'(令和7年3月)'!M20</f>
        <v>7865.08</v>
      </c>
      <c r="N39" s="143">
        <f>+'(令和7年3月)'!N20</f>
        <v>1534175.4</v>
      </c>
      <c r="O39" s="142">
        <f>+'(令和7年3月)'!O20</f>
        <v>4181</v>
      </c>
      <c r="P39" s="143">
        <f>+'(令和7年3月)'!P20</f>
        <v>1383816.5999999999</v>
      </c>
      <c r="Q39" s="142">
        <f>+'(令和7年3月)'!Q20</f>
        <v>24260</v>
      </c>
      <c r="R39" s="143">
        <f>+'(令和7年3月)'!R20</f>
        <v>5625196.4000000004</v>
      </c>
      <c r="S39" s="144">
        <f>+'(令和7年3月)'!S20</f>
        <v>47681</v>
      </c>
      <c r="T39" s="145">
        <f>+'(令和7年3月)'!T20</f>
        <v>9175639.0999999996</v>
      </c>
      <c r="U39" s="142">
        <f>+'(令和7年3月)'!U20</f>
        <v>3900</v>
      </c>
      <c r="V39" s="143">
        <f>+'(令和7年3月)'!V20</f>
        <v>1637871.5441860466</v>
      </c>
      <c r="W39" s="142">
        <f>+'(令和7年3月)'!W20</f>
        <v>5673.1769999999997</v>
      </c>
      <c r="X39" s="143">
        <f>+'(令和7年3月)'!X20</f>
        <v>4607829.4000000004</v>
      </c>
      <c r="Y39" s="146">
        <f>+'(令和7年3月)'!Y20</f>
        <v>98735.038</v>
      </c>
      <c r="Z39" s="147">
        <f>+'(令和7年3月)'!Z20</f>
        <v>28878733.30782241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+'(令和7年3月)'!E21</f>
        <v>1022</v>
      </c>
      <c r="F40" s="149">
        <f>+'(令和7年3月)'!F21</f>
        <v>116710</v>
      </c>
      <c r="G40" s="148">
        <f>+'(令和7年3月)'!G21</f>
        <v>1119.6949999999999</v>
      </c>
      <c r="H40" s="149">
        <f>+'(令和7年3月)'!H21</f>
        <v>477799</v>
      </c>
      <c r="I40" s="148">
        <f>+'(令和7年3月)'!I21</f>
        <v>2849.5</v>
      </c>
      <c r="J40" s="149">
        <f>+'(令和7年3月)'!J21</f>
        <v>3172895.7454545456</v>
      </c>
      <c r="K40" s="148">
        <f>+'(令和7年3月)'!K21</f>
        <v>1382</v>
      </c>
      <c r="L40" s="149">
        <f>+'(令和7年3月)'!L21</f>
        <v>3320188</v>
      </c>
      <c r="M40" s="148">
        <f>+'(令和7年3月)'!M21</f>
        <v>7896.0919999999996</v>
      </c>
      <c r="N40" s="149">
        <f>+'(令和7年3月)'!N21</f>
        <v>1825954.4</v>
      </c>
      <c r="O40" s="148">
        <f>+'(令和7年3月)'!O21</f>
        <v>4326</v>
      </c>
      <c r="P40" s="149">
        <f>+'(令和7年3月)'!P21</f>
        <v>1632743.6</v>
      </c>
      <c r="Q40" s="148">
        <f>+'(令和7年3月)'!Q21</f>
        <v>24925.5</v>
      </c>
      <c r="R40" s="149">
        <f>+'(令和7年3月)'!R21</f>
        <v>5717357.9000000004</v>
      </c>
      <c r="S40" s="144">
        <f>+'(令和7年3月)'!S21</f>
        <v>50704</v>
      </c>
      <c r="T40" s="145">
        <f>+'(令和7年3月)'!T21</f>
        <v>9445308.0999999996</v>
      </c>
      <c r="U40" s="148">
        <f>+'(令和7年3月)'!U21</f>
        <v>4328.3999999999996</v>
      </c>
      <c r="V40" s="149">
        <f>+'(令和7年3月)'!V21</f>
        <v>1975341.2883720931</v>
      </c>
      <c r="W40" s="148">
        <f>+'(令和7年3月)'!W21</f>
        <v>5619.3969999999999</v>
      </c>
      <c r="X40" s="149">
        <f>+'(令和7年3月)'!X21</f>
        <v>2629145.7000000002</v>
      </c>
      <c r="Y40" s="150">
        <f>+'(令和7年3月)'!Y21</f>
        <v>104172.584</v>
      </c>
      <c r="Z40" s="151">
        <f>+'(令和7年3月)'!Z21</f>
        <v>30313443.733826637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+'(令和7年3月)'!E22</f>
        <v>1621.9</v>
      </c>
      <c r="F41" s="149">
        <f>+'(令和7年3月)'!F22</f>
        <v>318799</v>
      </c>
      <c r="G41" s="148">
        <f>+'(令和7年3月)'!G22</f>
        <v>1689.8989999999999</v>
      </c>
      <c r="H41" s="149">
        <f>+'(令和7年3月)'!H22</f>
        <v>733284</v>
      </c>
      <c r="I41" s="148">
        <f>+'(令和7年3月)'!I22</f>
        <v>2556.9</v>
      </c>
      <c r="J41" s="149">
        <f>+'(令和7年3月)'!J22</f>
        <v>1713160.9181818182</v>
      </c>
      <c r="K41" s="148">
        <f>+'(令和7年3月)'!K22</f>
        <v>6097</v>
      </c>
      <c r="L41" s="149">
        <f>+'(令和7年3月)'!L22</f>
        <v>6020870</v>
      </c>
      <c r="M41" s="148">
        <f>+'(令和7年3月)'!M22</f>
        <v>14356.371999999999</v>
      </c>
      <c r="N41" s="149">
        <f>+'(令和7年3月)'!N22</f>
        <v>2822876.4529999997</v>
      </c>
      <c r="O41" s="148">
        <f>+'(令和7年3月)'!O22</f>
        <v>4352</v>
      </c>
      <c r="P41" s="149">
        <f>+'(令和7年3月)'!P22</f>
        <v>1106127.7</v>
      </c>
      <c r="Q41" s="148">
        <f>+'(令和7年3月)'!Q22</f>
        <v>55990.9</v>
      </c>
      <c r="R41" s="149">
        <f>+'(令和7年3月)'!R22</f>
        <v>11031872.9376</v>
      </c>
      <c r="S41" s="144">
        <f>+'(令和7年3月)'!S22</f>
        <v>32500.799999999999</v>
      </c>
      <c r="T41" s="145">
        <f>+'(令和7年3月)'!T22</f>
        <v>3011238.3</v>
      </c>
      <c r="U41" s="148">
        <f>+'(令和7年3月)'!U22</f>
        <v>3813.4</v>
      </c>
      <c r="V41" s="149">
        <f>+'(令和7年3月)'!V22</f>
        <v>1429103.0162790697</v>
      </c>
      <c r="W41" s="148">
        <f>+'(令和7年3月)'!W22</f>
        <v>7107.6566999999995</v>
      </c>
      <c r="X41" s="149">
        <f>+'(令和7年3月)'!X22</f>
        <v>3150273.7</v>
      </c>
      <c r="Y41" s="150">
        <f>+'(令和7年3月)'!Y22</f>
        <v>130086.82769999999</v>
      </c>
      <c r="Z41" s="151">
        <f>+'(令和7年3月)'!Z22</f>
        <v>31337606.025060888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+'(令和7年3月)'!E23</f>
        <v>61.880885410297168</v>
      </c>
      <c r="F42" s="193">
        <f>+'(令和5年12月)'!F23</f>
        <v>0</v>
      </c>
      <c r="G42" s="192">
        <f>+'(令和7年3月)'!G23</f>
        <v>74.038068431002813</v>
      </c>
      <c r="H42" s="193">
        <f>+'(令和5年12月)'!H23</f>
        <v>0</v>
      </c>
      <c r="I42" s="192">
        <f>+'(令和7年3月)'!I23</f>
        <v>80.114270484566816</v>
      </c>
      <c r="J42" s="193">
        <f>+'(令和5年12月)'!J23</f>
        <v>0</v>
      </c>
      <c r="K42" s="192">
        <f>+'(令和7年3月)'!K23</f>
        <v>18.39480766186481</v>
      </c>
      <c r="L42" s="193">
        <f>+'(令和5年12月)'!L23</f>
        <v>0</v>
      </c>
      <c r="M42" s="192">
        <f>+'(令和7年3月)'!M23</f>
        <v>54.833376681878306</v>
      </c>
      <c r="N42" s="193">
        <f>+'(令和5年12月)'!N23</f>
        <v>0</v>
      </c>
      <c r="O42" s="192">
        <f>+'(令和7年3月)'!O23</f>
        <v>95.681025756382851</v>
      </c>
      <c r="P42" s="193">
        <f>+'(令和5年12月)'!P23</f>
        <v>0</v>
      </c>
      <c r="Q42" s="192">
        <f>+'(令和7年3月)'!Q23</f>
        <v>43.663274663485055</v>
      </c>
      <c r="R42" s="193">
        <f>+'(令和5年12月)'!R23</f>
        <v>0</v>
      </c>
      <c r="S42" s="192">
        <f>+'(令和7年3月)'!S23</f>
        <v>144.63150095700672</v>
      </c>
      <c r="T42" s="193">
        <f>+'(令和5年12月)'!T23</f>
        <v>0</v>
      </c>
      <c r="U42" s="192">
        <f>+'(令和7年3月)'!U23</f>
        <v>118.84468417916376</v>
      </c>
      <c r="V42" s="193">
        <f>+'(令和5年12月)'!V23</f>
        <v>0</v>
      </c>
      <c r="W42" s="192">
        <f>+'(令和7年3月)'!W23</f>
        <v>79.741181135088127</v>
      </c>
      <c r="X42" s="193">
        <f>+'(令和5年12月)'!X23</f>
        <v>0</v>
      </c>
      <c r="Y42" s="192">
        <f>+'(令和7年3月)'!Y23</f>
        <v>76.378629892885414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9">E20-E39</f>
        <v>-142</v>
      </c>
      <c r="F43" s="93">
        <f t="shared" si="19"/>
        <v>-39059</v>
      </c>
      <c r="G43" s="90">
        <f t="shared" si="19"/>
        <v>-133.39199999999983</v>
      </c>
      <c r="H43" s="91">
        <f t="shared" si="19"/>
        <v>-66288</v>
      </c>
      <c r="I43" s="92">
        <f t="shared" si="19"/>
        <v>150.22600000000011</v>
      </c>
      <c r="J43" s="93">
        <f t="shared" si="19"/>
        <v>-149879.57272727252</v>
      </c>
      <c r="K43" s="90">
        <f t="shared" si="19"/>
        <v>149</v>
      </c>
      <c r="L43" s="91">
        <f t="shared" si="19"/>
        <v>78456</v>
      </c>
      <c r="M43" s="92">
        <f t="shared" si="19"/>
        <v>-1438.9359999999997</v>
      </c>
      <c r="N43" s="93">
        <f t="shared" si="19"/>
        <v>-49227.59999999986</v>
      </c>
      <c r="O43" s="90">
        <f t="shared" si="19"/>
        <v>-75</v>
      </c>
      <c r="P43" s="91">
        <f t="shared" si="19"/>
        <v>-56492.499999999767</v>
      </c>
      <c r="Q43" s="92">
        <f t="shared" si="19"/>
        <v>2384.7000000000007</v>
      </c>
      <c r="R43" s="93">
        <f t="shared" si="19"/>
        <v>-695993.70000000112</v>
      </c>
      <c r="S43" s="90">
        <f t="shared" si="19"/>
        <v>-7963</v>
      </c>
      <c r="T43" s="91">
        <f t="shared" si="19"/>
        <v>-1284540</v>
      </c>
      <c r="U43" s="92">
        <f t="shared" si="19"/>
        <v>55.700000000000273</v>
      </c>
      <c r="V43" s="93">
        <f t="shared" si="19"/>
        <v>20934.180972515838</v>
      </c>
      <c r="W43" s="90">
        <f t="shared" si="19"/>
        <v>442.22900000000027</v>
      </c>
      <c r="X43" s="91">
        <f t="shared" si="19"/>
        <v>-3890896.4000000004</v>
      </c>
      <c r="Y43" s="90">
        <f t="shared" si="19"/>
        <v>-6570.4729999999836</v>
      </c>
      <c r="Z43" s="91">
        <f t="shared" si="19"/>
        <v>-6132986.5917547531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9"/>
        <v>-159</v>
      </c>
      <c r="F44" s="97">
        <f t="shared" si="19"/>
        <v>-18301.399999999994</v>
      </c>
      <c r="G44" s="94">
        <f t="shared" si="19"/>
        <v>62.228000000000065</v>
      </c>
      <c r="H44" s="95">
        <f t="shared" si="19"/>
        <v>15575</v>
      </c>
      <c r="I44" s="96">
        <f t="shared" si="19"/>
        <v>-883.2829999999999</v>
      </c>
      <c r="J44" s="97">
        <f t="shared" si="19"/>
        <v>-1864630.1454545455</v>
      </c>
      <c r="K44" s="94">
        <f t="shared" si="19"/>
        <v>-405</v>
      </c>
      <c r="L44" s="95">
        <f t="shared" si="19"/>
        <v>-920820</v>
      </c>
      <c r="M44" s="96">
        <f t="shared" si="19"/>
        <v>94.992000000000189</v>
      </c>
      <c r="N44" s="97">
        <f t="shared" si="19"/>
        <v>-290732.89999999991</v>
      </c>
      <c r="O44" s="94">
        <f t="shared" si="19"/>
        <v>-210</v>
      </c>
      <c r="P44" s="95">
        <f t="shared" si="19"/>
        <v>-297131.70000000019</v>
      </c>
      <c r="Q44" s="96">
        <f t="shared" si="19"/>
        <v>-226.59999999999854</v>
      </c>
      <c r="R44" s="97">
        <f t="shared" si="19"/>
        <v>-1192014.7000000002</v>
      </c>
      <c r="S44" s="94">
        <f t="shared" si="19"/>
        <v>-12546</v>
      </c>
      <c r="T44" s="95">
        <f t="shared" si="19"/>
        <v>-2012138</v>
      </c>
      <c r="U44" s="96">
        <f>W20-U40</f>
        <v>1787.0060000000003</v>
      </c>
      <c r="V44" s="97">
        <f t="shared" si="19"/>
        <v>-735803.90042283316</v>
      </c>
      <c r="W44" s="94">
        <f t="shared" si="19"/>
        <v>14.108999999999469</v>
      </c>
      <c r="X44" s="95">
        <f t="shared" si="19"/>
        <v>-29223</v>
      </c>
      <c r="Y44" s="94">
        <f t="shared" si="19"/>
        <v>-15205.054000000004</v>
      </c>
      <c r="Z44" s="95">
        <f t="shared" si="19"/>
        <v>-7345220.7458773777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9"/>
        <v>-3</v>
      </c>
      <c r="F45" s="97">
        <f t="shared" si="19"/>
        <v>-21773.599999999977</v>
      </c>
      <c r="G45" s="94">
        <f t="shared" si="19"/>
        <v>-44.533999999999878</v>
      </c>
      <c r="H45" s="95">
        <f t="shared" si="19"/>
        <v>-21402</v>
      </c>
      <c r="I45" s="96">
        <f t="shared" si="19"/>
        <v>144.00900000000001</v>
      </c>
      <c r="J45" s="97">
        <f t="shared" si="19"/>
        <v>184473.69090909092</v>
      </c>
      <c r="K45" s="94">
        <f t="shared" si="19"/>
        <v>114</v>
      </c>
      <c r="L45" s="95">
        <f t="shared" si="19"/>
        <v>296720</v>
      </c>
      <c r="M45" s="96">
        <f t="shared" si="19"/>
        <v>-1564.9400000000005</v>
      </c>
      <c r="N45" s="97">
        <f t="shared" si="19"/>
        <v>-50273.699999999721</v>
      </c>
      <c r="O45" s="94">
        <f t="shared" si="19"/>
        <v>-10</v>
      </c>
      <c r="P45" s="95">
        <f t="shared" si="19"/>
        <v>-8287.8000000000466</v>
      </c>
      <c r="Q45" s="96">
        <f t="shared" si="19"/>
        <v>1945.8000000000029</v>
      </c>
      <c r="R45" s="97">
        <f t="shared" si="19"/>
        <v>403859.5</v>
      </c>
      <c r="S45" s="94">
        <f t="shared" si="19"/>
        <v>1560.0000000000036</v>
      </c>
      <c r="T45" s="95">
        <f t="shared" si="19"/>
        <v>457929</v>
      </c>
      <c r="U45" s="96">
        <f t="shared" si="19"/>
        <v>573.80000000000064</v>
      </c>
      <c r="V45" s="97">
        <f t="shared" si="19"/>
        <v>419268.33720930247</v>
      </c>
      <c r="W45" s="94">
        <f t="shared" si="19"/>
        <v>481.90000000000055</v>
      </c>
      <c r="X45" s="95">
        <f t="shared" si="19"/>
        <v>-1882989.7000000002</v>
      </c>
      <c r="Y45" s="94">
        <f t="shared" si="19"/>
        <v>3197.0350000000035</v>
      </c>
      <c r="Z45" s="95">
        <f t="shared" si="19"/>
        <v>-222476.27188160643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-8.715000443622273</v>
      </c>
      <c r="F46" s="193"/>
      <c r="G46" s="192">
        <f>G23-G42</f>
        <v>-4.4989854678550785</v>
      </c>
      <c r="H46" s="193"/>
      <c r="I46" s="192">
        <f>I23-I42</f>
        <v>-2.5830592899418292</v>
      </c>
      <c r="J46" s="193"/>
      <c r="K46" s="192">
        <f>K23-K42</f>
        <v>-1.5927277138635105</v>
      </c>
      <c r="L46" s="193"/>
      <c r="M46" s="192">
        <f>M23-M42</f>
        <v>-1.7269523095791612</v>
      </c>
      <c r="N46" s="193"/>
      <c r="O46" s="192">
        <f t="shared" si="19"/>
        <v>-1.110057272370895</v>
      </c>
      <c r="P46" s="193"/>
      <c r="Q46" s="192">
        <f t="shared" si="19"/>
        <v>1.4035923643466575</v>
      </c>
      <c r="R46" s="193"/>
      <c r="S46" s="192">
        <f t="shared" si="19"/>
        <v>-27.633111495214948</v>
      </c>
      <c r="T46" s="193"/>
      <c r="U46" s="192">
        <f t="shared" si="19"/>
        <v>3.9646956223141672</v>
      </c>
      <c r="V46" s="193"/>
      <c r="W46" s="192">
        <f t="shared" si="19"/>
        <v>0.19854403757624084</v>
      </c>
      <c r="X46" s="193"/>
      <c r="Y46" s="192">
        <f t="shared" si="19"/>
        <v>-7.6040465385638925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0">E20/E39*100</f>
        <v>85.828343313373253</v>
      </c>
      <c r="F47" s="72">
        <f t="shared" si="20"/>
        <v>66.239390115304161</v>
      </c>
      <c r="G47" s="71">
        <f t="shared" si="20"/>
        <v>89.503148064064547</v>
      </c>
      <c r="H47" s="73">
        <f t="shared" si="20"/>
        <v>87.684762010924089</v>
      </c>
      <c r="I47" s="74">
        <f t="shared" si="20"/>
        <v>107.66459183673469</v>
      </c>
      <c r="J47" s="72">
        <f t="shared" si="20"/>
        <v>90.875572170437934</v>
      </c>
      <c r="K47" s="71">
        <f t="shared" si="20"/>
        <v>115.81740976645436</v>
      </c>
      <c r="L47" s="73">
        <f t="shared" si="20"/>
        <v>102.99721274801041</v>
      </c>
      <c r="M47" s="74">
        <f t="shared" si="20"/>
        <v>81.704750619192694</v>
      </c>
      <c r="N47" s="72">
        <f t="shared" si="20"/>
        <v>96.791266500557896</v>
      </c>
      <c r="O47" s="71">
        <f t="shared" si="20"/>
        <v>98.20617077254245</v>
      </c>
      <c r="P47" s="73">
        <f t="shared" si="20"/>
        <v>95.917630992430659</v>
      </c>
      <c r="Q47" s="74">
        <f t="shared" si="20"/>
        <v>109.82976092333058</v>
      </c>
      <c r="R47" s="72">
        <f t="shared" si="20"/>
        <v>87.627210669479894</v>
      </c>
      <c r="S47" s="71">
        <f t="shared" si="20"/>
        <v>83.299427444894192</v>
      </c>
      <c r="T47" s="73">
        <f t="shared" si="20"/>
        <v>86.000539188599959</v>
      </c>
      <c r="U47" s="74">
        <f t="shared" si="20"/>
        <v>101.42820512820514</v>
      </c>
      <c r="V47" s="72">
        <f t="shared" si="20"/>
        <v>101.27813326062267</v>
      </c>
      <c r="W47" s="71">
        <f t="shared" si="20"/>
        <v>107.79508554025372</v>
      </c>
      <c r="X47" s="73">
        <f t="shared" si="20"/>
        <v>15.559017875097544</v>
      </c>
      <c r="Y47" s="71">
        <f t="shared" si="20"/>
        <v>93.345348183286276</v>
      </c>
      <c r="Z47" s="73">
        <f t="shared" si="20"/>
        <v>78.762965375307843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0"/>
        <v>84.442270058708417</v>
      </c>
      <c r="F48" s="66">
        <f t="shared" si="20"/>
        <v>84.318910119098618</v>
      </c>
      <c r="G48" s="63">
        <f t="shared" si="20"/>
        <v>105.55758487802483</v>
      </c>
      <c r="H48" s="64">
        <f t="shared" si="20"/>
        <v>103.25973892787552</v>
      </c>
      <c r="I48" s="65">
        <f t="shared" si="20"/>
        <v>69.002175820319351</v>
      </c>
      <c r="J48" s="66">
        <f t="shared" si="20"/>
        <v>41.232542918380048</v>
      </c>
      <c r="K48" s="63">
        <f t="shared" si="20"/>
        <v>70.694645441389298</v>
      </c>
      <c r="L48" s="64">
        <f t="shared" si="20"/>
        <v>72.266028309240312</v>
      </c>
      <c r="M48" s="65">
        <f t="shared" si="20"/>
        <v>101.20302549666343</v>
      </c>
      <c r="N48" s="66">
        <f t="shared" si="20"/>
        <v>84.077756815832856</v>
      </c>
      <c r="O48" s="63">
        <f t="shared" si="20"/>
        <v>95.145631067961162</v>
      </c>
      <c r="P48" s="64">
        <f t="shared" si="20"/>
        <v>81.801692562138967</v>
      </c>
      <c r="Q48" s="65">
        <f t="shared" si="20"/>
        <v>99.090890854747144</v>
      </c>
      <c r="R48" s="66">
        <f t="shared" si="20"/>
        <v>79.150951875865587</v>
      </c>
      <c r="S48" s="63">
        <f t="shared" si="20"/>
        <v>75.256390028400119</v>
      </c>
      <c r="T48" s="64">
        <f t="shared" si="20"/>
        <v>78.696957487284081</v>
      </c>
      <c r="U48" s="65">
        <f>W20/U40*100</f>
        <v>141.28560207004898</v>
      </c>
      <c r="V48" s="66">
        <f t="shared" si="20"/>
        <v>62.750543171746308</v>
      </c>
      <c r="W48" s="63">
        <f t="shared" si="20"/>
        <v>100.25107676143898</v>
      </c>
      <c r="X48" s="64">
        <f t="shared" si="20"/>
        <v>98.888498267707263</v>
      </c>
      <c r="Y48" s="63">
        <f t="shared" si="20"/>
        <v>85.403977307503482</v>
      </c>
      <c r="Z48" s="64">
        <f t="shared" si="20"/>
        <v>75.769098323590072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0"/>
        <v>99.815031752882419</v>
      </c>
      <c r="F49" s="70">
        <f t="shared" si="20"/>
        <v>93.170116593841271</v>
      </c>
      <c r="G49" s="67">
        <f t="shared" si="20"/>
        <v>97.364694576421442</v>
      </c>
      <c r="H49" s="68">
        <f t="shared" si="20"/>
        <v>97.081349108940046</v>
      </c>
      <c r="I49" s="69">
        <f t="shared" si="20"/>
        <v>105.63217177050335</v>
      </c>
      <c r="J49" s="70">
        <f t="shared" si="20"/>
        <v>110.76803054233069</v>
      </c>
      <c r="K49" s="67">
        <f t="shared" si="20"/>
        <v>101.86977201902575</v>
      </c>
      <c r="L49" s="68">
        <f t="shared" si="20"/>
        <v>104.92819144077185</v>
      </c>
      <c r="M49" s="69">
        <f t="shared" si="20"/>
        <v>89.099335124500811</v>
      </c>
      <c r="N49" s="70">
        <f t="shared" si="20"/>
        <v>98.219061271825353</v>
      </c>
      <c r="O49" s="67">
        <f t="shared" si="20"/>
        <v>99.77022058823529</v>
      </c>
      <c r="P49" s="68">
        <f t="shared" si="20"/>
        <v>99.25073750526272</v>
      </c>
      <c r="Q49" s="69">
        <f t="shared" si="20"/>
        <v>103.47520757837434</v>
      </c>
      <c r="R49" s="70">
        <f t="shared" si="20"/>
        <v>103.66084256303863</v>
      </c>
      <c r="S49" s="67">
        <f t="shared" si="20"/>
        <v>104.79988184906219</v>
      </c>
      <c r="T49" s="68">
        <f t="shared" si="20"/>
        <v>115.20733181429048</v>
      </c>
      <c r="U49" s="69">
        <f t="shared" si="20"/>
        <v>115.04693973881577</v>
      </c>
      <c r="V49" s="70">
        <f t="shared" si="20"/>
        <v>129.33786665015543</v>
      </c>
      <c r="W49" s="67">
        <f t="shared" si="20"/>
        <v>106.78001232107906</v>
      </c>
      <c r="X49" s="68">
        <f t="shared" si="20"/>
        <v>40.22774275136792</v>
      </c>
      <c r="Y49" s="67">
        <f t="shared" si="20"/>
        <v>102.45761623718957</v>
      </c>
      <c r="Z49" s="68">
        <f t="shared" si="20"/>
        <v>99.29006615341423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F18:AG18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U23:V23"/>
    <mergeCell ref="W23:X23"/>
    <mergeCell ref="Y23:Z23"/>
    <mergeCell ref="O24:P24"/>
    <mergeCell ref="Q24:R24"/>
    <mergeCell ref="S24:T24"/>
    <mergeCell ref="U24:V24"/>
    <mergeCell ref="W24:X24"/>
    <mergeCell ref="O23:P23"/>
    <mergeCell ref="Q23:R23"/>
    <mergeCell ref="S23:T23"/>
    <mergeCell ref="O30:P30"/>
    <mergeCell ref="Q30:R30"/>
    <mergeCell ref="S30:T30"/>
    <mergeCell ref="U30:V30"/>
    <mergeCell ref="W30:X30"/>
    <mergeCell ref="M30:N30"/>
    <mergeCell ref="E34:F34"/>
    <mergeCell ref="G34:H34"/>
    <mergeCell ref="I34:J34"/>
    <mergeCell ref="K34:L34"/>
    <mergeCell ref="B27:B37"/>
    <mergeCell ref="E30:F30"/>
    <mergeCell ref="G30:H30"/>
    <mergeCell ref="I30:J30"/>
    <mergeCell ref="K30:L30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E46:F46"/>
    <mergeCell ref="G46:H46"/>
    <mergeCell ref="I46:J46"/>
    <mergeCell ref="K46:L46"/>
    <mergeCell ref="M46:N46"/>
    <mergeCell ref="AK3:AN3"/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U34:V34"/>
    <mergeCell ref="W34:X34"/>
    <mergeCell ref="Y30:Z30"/>
    <mergeCell ref="Y24:Z24"/>
    <mergeCell ref="AD3:AG3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F40A-4F05-4E15-B40A-8D600DD49FF3}">
  <dimension ref="A1:AO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57" t="s">
        <v>97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41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  <c r="AD3" s="176" t="s">
        <v>98</v>
      </c>
      <c r="AE3" s="176"/>
      <c r="AF3" s="176"/>
      <c r="AG3" s="176"/>
      <c r="AK3" s="176" t="s">
        <v>115</v>
      </c>
      <c r="AL3" s="176"/>
      <c r="AM3" s="176"/>
      <c r="AN3" s="176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858</v>
      </c>
      <c r="F5" s="14">
        <v>65785</v>
      </c>
      <c r="G5" s="15">
        <v>30</v>
      </c>
      <c r="H5" s="16">
        <v>5440</v>
      </c>
      <c r="I5" s="13">
        <v>1377</v>
      </c>
      <c r="J5" s="14">
        <v>884431</v>
      </c>
      <c r="K5" s="17">
        <v>912</v>
      </c>
      <c r="L5" s="18">
        <v>2592632</v>
      </c>
      <c r="M5" s="13">
        <v>871</v>
      </c>
      <c r="N5" s="75">
        <v>220283</v>
      </c>
      <c r="O5" s="19">
        <v>877</v>
      </c>
      <c r="P5" s="18">
        <v>36518</v>
      </c>
      <c r="Q5" s="13">
        <v>12331</v>
      </c>
      <c r="R5" s="14">
        <v>1960125</v>
      </c>
      <c r="S5" s="19">
        <v>20206</v>
      </c>
      <c r="T5" s="18">
        <v>5869927</v>
      </c>
      <c r="U5" s="13">
        <v>3587</v>
      </c>
      <c r="V5" s="14">
        <v>1599166</v>
      </c>
      <c r="W5" s="13">
        <v>525</v>
      </c>
      <c r="X5" s="18">
        <v>103569</v>
      </c>
      <c r="Y5" s="20">
        <f t="shared" ref="Y5:Z18" si="0">+W5+U5+S5+Q5+O5+M5+K5+I5+G5+E5</f>
        <v>41574</v>
      </c>
      <c r="Z5" s="21">
        <f t="shared" si="0"/>
        <v>13337876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+'(令和6年4月)'!E20+'(令和6年5月)'!E20+'(令和6年6月)'!E20+'(令和6年7月)'!E20+'(令和6年8月)'!E20+'(令和6年9月)'!E20+'(令和6年10月)'!E20+'(令和6年11月)'!E20+'(令和6年12月)'!E20+'(令和7年1月)'!E20+'(令和7年2月)'!E20+'(令和7年3月)'!E20</f>
        <v>11355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+'(令和6年4月)'!E21+'(令和6年5月)'!E21+'(令和6年6月)'!E21+'(令和6年7月)'!E21+'(令和6年8月)'!E21+'(令和6年9月)'!E21+'(令和6年10月)'!E21+'(令和6年11月)'!E21+'(令和6年12月)'!E21+'(令和7年1月)'!E21+'(令和7年2月)'!E21+'(令和7年3月)'!E21</f>
        <v>11496.008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+'(令和6年4月)'!F22+'(令和6年5月)'!F22+'(令和6年6月)'!F22+'(令和6年7月)'!F22+'(令和6年8月)'!F22+'(令和6年9月)'!F22+'(令和6年10月)'!F22+'(令和6年11月)'!F22+'(令和6年12月)'!F22+'(令和7年1月)'!F22+'(令和7年2月)'!F22+'(令和7年3月)'!F22</f>
        <v>3832929.5999999996</v>
      </c>
      <c r="AH5" s="155">
        <f t="shared" ref="AH5:AH14" si="1">+AG5/12</f>
        <v>319410.8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808</v>
      </c>
      <c r="F6" s="24">
        <v>62301</v>
      </c>
      <c r="G6" s="25">
        <v>30</v>
      </c>
      <c r="H6" s="26">
        <v>5440</v>
      </c>
      <c r="I6" s="27">
        <v>2156</v>
      </c>
      <c r="J6" s="21">
        <v>2458874</v>
      </c>
      <c r="K6" s="25">
        <v>1341</v>
      </c>
      <c r="L6" s="26">
        <v>3288393</v>
      </c>
      <c r="M6" s="27">
        <v>924</v>
      </c>
      <c r="N6" s="76">
        <v>217602</v>
      </c>
      <c r="O6" s="25">
        <v>1004</v>
      </c>
      <c r="P6" s="26">
        <v>275349</v>
      </c>
      <c r="Q6" s="27">
        <v>13014</v>
      </c>
      <c r="R6" s="21">
        <v>2061423</v>
      </c>
      <c r="S6" s="25">
        <v>20629</v>
      </c>
      <c r="T6" s="26">
        <v>5973300</v>
      </c>
      <c r="U6" s="27">
        <v>3980</v>
      </c>
      <c r="V6" s="21">
        <v>1927474</v>
      </c>
      <c r="W6" s="27">
        <v>593</v>
      </c>
      <c r="X6" s="26">
        <v>117822</v>
      </c>
      <c r="Y6" s="20">
        <f t="shared" si="0"/>
        <v>44479</v>
      </c>
      <c r="Z6" s="21">
        <f t="shared" si="0"/>
        <v>16387978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+'(令和6年4月)'!G20+'(令和6年5月)'!G20+'(令和6年6月)'!G20+'(令和6年7月)'!G20+'(令和6年8月)'!G20+'(令和6年9月)'!G20+'(令和6年10月)'!G20+'(令和6年11月)'!G20+'(令和6年12月)'!G20+'(令和7年1月)'!G20+'(令和7年2月)'!G20+'(令和7年3月)'!G20</f>
        <v>13176.763999999999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+'(令和6年4月)'!G21+'(令和6年5月)'!G21+'(令和6年6月)'!G21+'(令和6年7月)'!G21+'(令和6年8月)'!G21+'(令和6年9月)'!G21+'(令和6年10月)'!G21+'(令和6年11月)'!G21+'(令和6年12月)'!G21+'(令和7年1月)'!G21+'(令和7年2月)'!G21+'(令和7年3月)'!G21</f>
        <v>13004.784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+'(令和6年4月)'!H22+'(令和6年5月)'!H22+'(令和6年6月)'!H22+'(令和6年7月)'!H22+'(令和6年8月)'!H22+'(令和6年9月)'!H22+'(令和6年10月)'!H22+'(令和6年11月)'!H22+'(令和6年12月)'!H22+'(令和7年1月)'!H22+'(令和7年2月)'!H22+'(令和7年3月)'!H22</f>
        <v>8578503</v>
      </c>
      <c r="AH6" s="155">
        <f t="shared" si="1"/>
        <v>714875.25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1398.9</v>
      </c>
      <c r="F7" s="36">
        <v>263351</v>
      </c>
      <c r="G7" s="29">
        <v>151</v>
      </c>
      <c r="H7" s="30">
        <v>74178</v>
      </c>
      <c r="I7" s="31">
        <v>1239</v>
      </c>
      <c r="J7" s="32">
        <v>859471</v>
      </c>
      <c r="K7" s="77">
        <v>6018</v>
      </c>
      <c r="L7" s="30">
        <v>5962570</v>
      </c>
      <c r="M7" s="23">
        <v>2578.3000000000002</v>
      </c>
      <c r="N7" s="24">
        <v>472604.25</v>
      </c>
      <c r="O7" s="33">
        <v>2779</v>
      </c>
      <c r="P7" s="34">
        <v>476979</v>
      </c>
      <c r="Q7" s="23">
        <v>29246.400000000001</v>
      </c>
      <c r="R7" s="24">
        <v>4737794</v>
      </c>
      <c r="S7" s="33">
        <v>28826.2</v>
      </c>
      <c r="T7" s="34">
        <v>2347044</v>
      </c>
      <c r="U7" s="23">
        <v>2648</v>
      </c>
      <c r="V7" s="24">
        <v>1265058.5</v>
      </c>
      <c r="W7" s="23">
        <v>1765.1999999999998</v>
      </c>
      <c r="X7" s="34">
        <v>413726</v>
      </c>
      <c r="Y7" s="31">
        <f t="shared" si="0"/>
        <v>76650</v>
      </c>
      <c r="Z7" s="24">
        <f>+X7+V7+T7+R7+P7+N7+L7+J7+H7+F7</f>
        <v>16872775.75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+'(令和6年4月)'!I20+'(令和6年5月)'!I20+'(令和6年6月)'!I20+'(令和6年7月)'!I20+'(令和6年8月)'!I20+'(令和6年9月)'!I20+'(令和6年10月)'!I20+'(令和6年11月)'!I20+'(令和6年12月)'!I20+'(令和7年1月)'!I20+'(令和7年2月)'!I20+'(令和7年3月)'!I20</f>
        <v>21614.600000000002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+'(令和6年4月)'!I21+'(令和6年5月)'!I21+'(令和6年6月)'!I21+'(令和6年7月)'!I21+'(令和6年8月)'!I21+'(令和6年9月)'!I21+'(令和6年10月)'!I21+'(令和6年11月)'!I21+'(令和6年12月)'!I21+'(令和7年1月)'!I21+'(令和7年2月)'!I21+'(令和7年3月)'!I21</f>
        <v>22501.699999999997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+'(令和6年4月)'!J22+'(令和6年5月)'!J22+'(令和6年6月)'!J22+'(令和6年7月)'!J22+'(令和6年8月)'!J22+'(令和6年9月)'!J22+'(令和6年10月)'!J22+'(令和6年11月)'!J22+'(令和6年12月)'!J22+'(令和7年1月)'!J22+'(令和7年2月)'!J22+'(令和7年3月)'!J22</f>
        <v>35103433.163636364</v>
      </c>
      <c r="AH7" s="155">
        <f t="shared" si="1"/>
        <v>2925286.0969696972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47809</v>
      </c>
      <c r="G8" s="15">
        <v>169.78100000000001</v>
      </c>
      <c r="H8" s="16">
        <v>105600</v>
      </c>
      <c r="I8" s="13">
        <v>364</v>
      </c>
      <c r="J8" s="14">
        <v>596569.0636363636</v>
      </c>
      <c r="K8" s="17">
        <v>0</v>
      </c>
      <c r="L8" s="18">
        <v>0</v>
      </c>
      <c r="M8" s="13">
        <v>4837</v>
      </c>
      <c r="N8" s="75">
        <v>972902.40000000002</v>
      </c>
      <c r="O8" s="19">
        <v>18</v>
      </c>
      <c r="P8" s="18">
        <v>3897.9</v>
      </c>
      <c r="Q8" s="13">
        <v>5372</v>
      </c>
      <c r="R8" s="14">
        <v>1561612</v>
      </c>
      <c r="S8" s="19">
        <v>27093</v>
      </c>
      <c r="T8" s="18">
        <v>3212284.1</v>
      </c>
      <c r="U8" s="13">
        <v>250</v>
      </c>
      <c r="V8" s="14">
        <v>25923.544186046511</v>
      </c>
      <c r="W8" s="13">
        <v>88</v>
      </c>
      <c r="X8" s="18">
        <v>3951689.4</v>
      </c>
      <c r="Y8" s="13">
        <f t="shared" si="0"/>
        <v>38321.781000000003</v>
      </c>
      <c r="Z8" s="14">
        <f t="shared" si="0"/>
        <v>10478287.407822412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+'(令和6年4月)'!K20+'(令和6年5月)'!K20+'(令和6年6月)'!K20+'(令和6年7月)'!K20+'(令和6年8月)'!K20+'(令和6年9月)'!K20+'(令和6年10月)'!K20+'(令和6年11月)'!K20+'(令和6年12月)'!K20+'(令和7年1月)'!K20+'(令和7年2月)'!K20+'(令和7年3月)'!K20</f>
        <v>24793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+'(令和6年4月)'!K21+'(令和6年5月)'!K21+'(令和6年6月)'!K21+'(令和6年7月)'!K21+'(令和6年8月)'!K21+'(令和6年9月)'!K21+'(令和6年10月)'!K21+'(令和6年11月)'!K21+'(令和6年12月)'!K21+'(令和7年1月)'!K21+'(令和7年2月)'!K21+'(令和7年3月)'!K21</f>
        <v>23221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+'(令和6年4月)'!L22+'(令和6年5月)'!L22+'(令和6年6月)'!L22+'(令和6年7月)'!L22+'(令和6年8月)'!L22+'(令和6年9月)'!L22+'(令和6年10月)'!L22+'(令和6年11月)'!L22+'(令和6年12月)'!L22+'(令和7年1月)'!L22+'(令和7年2月)'!L22+'(令和7年3月)'!L22</f>
        <v>76235439</v>
      </c>
      <c r="AH8" s="155">
        <f t="shared" si="1"/>
        <v>6352953.25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207</v>
      </c>
      <c r="F9" s="24">
        <v>52309</v>
      </c>
      <c r="G9" s="25">
        <v>163.69499999999999</v>
      </c>
      <c r="H9" s="26">
        <v>99800</v>
      </c>
      <c r="I9" s="27">
        <v>463</v>
      </c>
      <c r="J9" s="21">
        <v>585679.24545454548</v>
      </c>
      <c r="K9" s="25">
        <v>0</v>
      </c>
      <c r="L9" s="26">
        <v>0</v>
      </c>
      <c r="M9" s="27">
        <v>5715</v>
      </c>
      <c r="N9" s="76">
        <v>1326681.3999999999</v>
      </c>
      <c r="O9" s="25">
        <v>40</v>
      </c>
      <c r="P9" s="26">
        <v>3897.9</v>
      </c>
      <c r="Q9" s="27">
        <v>5300</v>
      </c>
      <c r="R9" s="21">
        <v>1610861</v>
      </c>
      <c r="S9" s="25">
        <v>29732</v>
      </c>
      <c r="T9" s="26">
        <v>3387954.1</v>
      </c>
      <c r="U9" s="27">
        <v>256.39999999999998</v>
      </c>
      <c r="V9" s="21">
        <v>26750.288372093022</v>
      </c>
      <c r="W9" s="27">
        <v>78</v>
      </c>
      <c r="X9" s="26">
        <v>1976544.7</v>
      </c>
      <c r="Y9" s="20">
        <f t="shared" si="0"/>
        <v>41955.095000000001</v>
      </c>
      <c r="Z9" s="21">
        <f t="shared" si="0"/>
        <v>9070477.6338266395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+'(令和6年4月)'!M20+'(令和6年5月)'!M20+'(令和6年6月)'!M20+'(令和6年7月)'!M20+'(令和6年8月)'!M20+'(令和6年9月)'!M20+'(令和6年10月)'!M20+'(令和6年11月)'!M20+'(令和6年12月)'!M20+'(令和7年1月)'!M20+'(令和7年2月)'!M20+'(令和7年3月)'!M20</f>
        <v>81872.007999999987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+'(令和6年4月)'!M21+'(令和6年5月)'!M21+'(令和6年6月)'!M21+'(令和6年7月)'!M21+'(令和6年8月)'!M21+'(令和6年9月)'!M21+'(令和6年10月)'!M21+'(令和6年11月)'!M21+'(令和6年12月)'!M21+'(令和7年1月)'!M21+'(令和7年2月)'!M21+'(令和7年3月)'!M21</f>
        <v>83266.126999999993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+'(令和6年4月)'!N22+'(令和6年5月)'!N22+'(令和6年6月)'!N22+'(令和6年7月)'!N22+'(令和6年8月)'!N22+'(令和6年9月)'!N22+'(令和6年10月)'!N22+'(令和6年11月)'!N22+'(令和6年12月)'!N22+'(令和7年1月)'!N22+'(令和7年2月)'!N22+'(令和7年3月)'!N22</f>
        <v>35443918.236000001</v>
      </c>
      <c r="AH9" s="155">
        <f t="shared" si="1"/>
        <v>2953659.8530000001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41048</v>
      </c>
      <c r="G10" s="29">
        <v>171.89900000000003</v>
      </c>
      <c r="H10" s="30">
        <v>99000</v>
      </c>
      <c r="I10" s="37">
        <v>888.4</v>
      </c>
      <c r="J10" s="38">
        <v>562729.51818181807</v>
      </c>
      <c r="K10" s="77">
        <v>0</v>
      </c>
      <c r="L10" s="30">
        <v>0</v>
      </c>
      <c r="M10" s="35">
        <v>7216</v>
      </c>
      <c r="N10" s="36">
        <v>1564531.203</v>
      </c>
      <c r="O10" s="29">
        <v>28</v>
      </c>
      <c r="P10" s="30">
        <v>6010.2000000000007</v>
      </c>
      <c r="Q10" s="35">
        <v>12558.5</v>
      </c>
      <c r="R10" s="36">
        <v>1726265.0756000001</v>
      </c>
      <c r="S10" s="29">
        <v>3531.5999999999985</v>
      </c>
      <c r="T10" s="30">
        <v>630612.29999999981</v>
      </c>
      <c r="U10" s="35">
        <v>694.40000000000009</v>
      </c>
      <c r="V10" s="36">
        <v>60552.516279069772</v>
      </c>
      <c r="W10" s="35">
        <v>95</v>
      </c>
      <c r="X10" s="30">
        <v>1976644.7</v>
      </c>
      <c r="Y10" s="37">
        <f t="shared" si="0"/>
        <v>25358.799000000003</v>
      </c>
      <c r="Z10" s="36">
        <f t="shared" si="0"/>
        <v>6667393.5130608883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+'(令和6年4月)'!O20+'(令和6年5月)'!O20+'(令和6年6月)'!O20+'(令和6年7月)'!O20+'(令和6年8月)'!O20+'(令和6年9月)'!O20+'(令和6年10月)'!O20+'(令和6年11月)'!O20+'(令和6年12月)'!O20+'(令和7年1月)'!O20+'(令和7年2月)'!O20+'(令和7年3月)'!O20</f>
        <v>48771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+'(令和6年4月)'!O21+'(令和6年5月)'!O21+'(令和6年6月)'!O21+'(令和6年7月)'!O21+'(令和6年8月)'!O21+'(令和6年9月)'!O21+'(令和6年10月)'!O21+'(令和6年11月)'!O21+'(令和6年12月)'!O21+'(令和7年1月)'!O21+'(令和7年2月)'!O21+'(令和7年3月)'!O21</f>
        <v>49295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+'(令和6年4月)'!P22+'(令和6年5月)'!P22+'(令和6年6月)'!P22+'(令和6年7月)'!P22+'(令和6年8月)'!P22+'(令和6年9月)'!P22+'(令和6年10月)'!P22+'(令和6年11月)'!P22+'(令和6年12月)'!P22+'(令和7年1月)'!P22+'(令和7年2月)'!P22+'(令和7年3月)'!P22</f>
        <v>16599615.399999999</v>
      </c>
      <c r="AH10" s="155">
        <f t="shared" si="1"/>
        <v>1383301.2833333332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7</v>
      </c>
      <c r="F11" s="14">
        <v>2100</v>
      </c>
      <c r="G11" s="15">
        <v>75</v>
      </c>
      <c r="H11" s="16">
        <v>75000</v>
      </c>
      <c r="I11" s="13">
        <v>26</v>
      </c>
      <c r="J11" s="14">
        <v>35133.799999999996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2370</v>
      </c>
      <c r="R11" s="14">
        <v>789802</v>
      </c>
      <c r="S11" s="19">
        <v>0</v>
      </c>
      <c r="T11" s="18">
        <v>0</v>
      </c>
      <c r="U11" s="13">
        <v>41</v>
      </c>
      <c r="V11" s="14">
        <v>7942</v>
      </c>
      <c r="W11" s="13">
        <v>0</v>
      </c>
      <c r="X11" s="18">
        <v>747</v>
      </c>
      <c r="Y11" s="13">
        <f>+W11+U11+S11+Q11+O11+M11+K11+I11+G11+E11</f>
        <v>2534</v>
      </c>
      <c r="Z11" s="14">
        <f t="shared" si="0"/>
        <v>925724.8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+'(令和6年4月)'!Q20+'(令和6年5月)'!Q20+'(令和6年6月)'!Q20+'(令和6年7月)'!Q20+'(令和6年8月)'!Q20+'(令和6年9月)'!Q20+'(令和6年10月)'!Q20+'(令和6年11月)'!Q20+'(令和6年12月)'!Q20+'(令和7年1月)'!Q20+'(令和7年2月)'!Q20+'(令和7年3月)'!Q20</f>
        <v>311981.5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+'(令和6年4月)'!Q21+'(令和6年5月)'!Q21+'(令和6年6月)'!Q21+'(令和6年7月)'!Q21+'(令和6年8月)'!Q21+'(令和6年9月)'!Q21+'(令和6年10月)'!Q21+'(令和6年11月)'!Q21+'(令和6年12月)'!Q21+'(令和7年1月)'!Q21+'(令和7年2月)'!Q21+'(令和7年3月)'!Q21</f>
        <v>312939.5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+'(令和6年4月)'!R22+'(令和6年5月)'!R22+'(令和6年6月)'!R22+'(令和6年7月)'!R22+'(令和6年8月)'!R22+'(令和6年9月)'!R22+'(令和6年10月)'!R22+'(令和6年11月)'!R22+'(令和6年12月)'!R22+'(令和7年1月)'!R22+'(令和7年2月)'!R22+'(令和7年3月)'!R22</f>
        <v>133392355.65120001</v>
      </c>
      <c r="AH11" s="155">
        <f t="shared" si="1"/>
        <v>11116029.637600001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12.5</v>
      </c>
      <c r="J12" s="21">
        <v>6129.5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2421.5</v>
      </c>
      <c r="R12" s="21">
        <v>699638.5</v>
      </c>
      <c r="S12" s="25">
        <v>0</v>
      </c>
      <c r="T12" s="26">
        <v>0</v>
      </c>
      <c r="U12" s="27">
        <v>76</v>
      </c>
      <c r="V12" s="21">
        <v>14957</v>
      </c>
      <c r="W12" s="27">
        <v>41</v>
      </c>
      <c r="X12" s="26">
        <v>20818</v>
      </c>
      <c r="Y12" s="20">
        <f t="shared" ref="Y12:Y18" si="2">+W12+U12+S12+Q12+O12+M12+K12+I12+G12+E12</f>
        <v>2648</v>
      </c>
      <c r="Z12" s="21">
        <f t="shared" si="0"/>
        <v>833643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+'(令和6年4月)'!S20+'(令和6年5月)'!S20+'(令和6年6月)'!S20+'(令和6年7月)'!S20+'(令和6年8月)'!S20+'(令和6年9月)'!S20+'(令和6年10月)'!S20+'(令和6年11月)'!S20+'(令和6年12月)'!S20+'(令和7年1月)'!S20+'(令和7年2月)'!S20+'(令和7年3月)'!S20</f>
        <v>495360.6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+'(令和6年4月)'!S21+'(令和6年5月)'!S21+'(令和6年6月)'!S21+'(令和6年7月)'!S21+'(令和6年8月)'!S21+'(令和6年9月)'!S21+'(令和6年10月)'!S21+'(令和6年11月)'!S21+'(令和6年12月)'!S21+'(令和7年1月)'!S21+'(令和7年2月)'!S21+'(令和7年3月)'!S21</f>
        <v>494481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+'(令和6年4月)'!T22+'(令和6年5月)'!T22+'(令和6年6月)'!T22+'(令和6年7月)'!T22+'(令和6年8月)'!T22+'(令和6年9月)'!T22+'(令和6年10月)'!T22+'(令和6年11月)'!T22+'(令和6年12月)'!T22+'(令和7年1月)'!T22+'(令和7年2月)'!T22+'(令和7年3月)'!T22</f>
        <v>38911642.599999994</v>
      </c>
      <c r="AH12" s="155">
        <f t="shared" si="1"/>
        <v>3242636.8833333328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27.5</v>
      </c>
      <c r="J13" s="38">
        <v>38163.400000000103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6731</v>
      </c>
      <c r="R13" s="36">
        <v>2213444</v>
      </c>
      <c r="S13" s="29">
        <v>0</v>
      </c>
      <c r="T13" s="30">
        <v>0</v>
      </c>
      <c r="U13" s="35">
        <v>416</v>
      </c>
      <c r="V13" s="36">
        <v>91392</v>
      </c>
      <c r="W13" s="35">
        <v>15</v>
      </c>
      <c r="X13" s="30">
        <v>33723</v>
      </c>
      <c r="Y13" s="37">
        <f t="shared" si="2"/>
        <v>7451.5</v>
      </c>
      <c r="Z13" s="36">
        <f t="shared" si="0"/>
        <v>2605122.4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+'(令和6年4月)'!U20+'(令和6年5月)'!U20+'(令和6年6月)'!U20+'(令和6年7月)'!U20+'(令和6年8月)'!U20+'(令和6年9月)'!U20+'(令和6年10月)'!U20+'(令和6年11月)'!U20+'(令和6年12月)'!U20+'(令和7年1月)'!U20+'(令和7年2月)'!U20+'(令和7年3月)'!U20</f>
        <v>40466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+'(令和6年4月)'!U21+'(令和6年5月)'!U21+'(令和6年6月)'!U21+'(令和6年7月)'!U21+'(令和6年8月)'!U21+'(令和6年9月)'!U21+'(令和6年10月)'!U21+'(令和6年11月)'!U21+'(令和6年12月)'!U21+'(令和7年1月)'!U21+'(令和7年2月)'!U21+'(令和7年3月)'!U21</f>
        <v>42109.1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+'(令和6年4月)'!V22+'(令和6年5月)'!V22+'(令和6年6月)'!V22+'(令和6年7月)'!V22+'(令和6年8月)'!V22+'(令和6年9月)'!V22+'(令和6年10月)'!V22+'(令和6年11月)'!V22+'(令和6年12月)'!V22+'(令和7年1月)'!V22+'(令和7年2月)'!V22+'(令和7年3月)'!V22</f>
        <v>22877507.576744184</v>
      </c>
      <c r="AH13" s="88">
        <f t="shared" si="1"/>
        <v>1906458.9647286821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7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1557</v>
      </c>
      <c r="N14" s="75">
        <v>180663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1564</v>
      </c>
      <c r="Z14" s="14">
        <f t="shared" si="0"/>
        <v>180663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+'(令和6年4月)'!W20+'(令和6年5月)'!W20+'(令和6年6月)'!W20+'(令和6年7月)'!W20+'(令和6年8月)'!W20+'(令和6年9月)'!W20+'(令和6年10月)'!W20+'(令和6年11月)'!W20+'(令和6年12月)'!W20+'(令和7年1月)'!W20+'(令和7年2月)'!W20+'(令和7年3月)'!W20</f>
        <v>51603.657000000007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+'(令和6年4月)'!W21+'(令和6年5月)'!W21+'(令和6年6月)'!W21+'(令和6年7月)'!W21+'(令和6年8月)'!W21+'(令和6年9月)'!W21+'(令和6年10月)'!W21+'(令和6年11月)'!W21+'(令和6年12月)'!W21+'(令和7年1月)'!W21+'(令和7年2月)'!W21+'(令和7年3月)'!W21</f>
        <v>51410.087000000007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+'(令和6年4月)'!X22+'(令和6年5月)'!X22+'(令和6年6月)'!X22+'(令和6年7月)'!X22+'(令和6年8月)'!X22+'(令和6年9月)'!X22+'(令和6年10月)'!X22+'(令和6年11月)'!X22+'(令和6年12月)'!X22+'(令和7年1月)'!X22+'(令和7年2月)'!X22+'(令和7年3月)'!X22</f>
        <v>15960738.699999999</v>
      </c>
      <c r="AH14" s="155">
        <f t="shared" si="1"/>
        <v>1330061.5583333333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721</v>
      </c>
      <c r="N15" s="76">
        <v>133628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721</v>
      </c>
      <c r="Z15" s="24">
        <f t="shared" si="0"/>
        <v>133628</v>
      </c>
      <c r="AD15" s="3">
        <f>SUM(AD5:AD14)</f>
        <v>1100994.1290000002</v>
      </c>
      <c r="AE15" s="3">
        <f>SUM(AE5:AE14)</f>
        <v>1103724.3060000001</v>
      </c>
      <c r="AG15" s="3">
        <f>SUM(AG5:AG14)</f>
        <v>386936082.92758054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3288</v>
      </c>
      <c r="N16" s="36">
        <v>414961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3288</v>
      </c>
      <c r="Z16" s="36">
        <f t="shared" si="0"/>
        <v>414961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996</v>
      </c>
      <c r="H17" s="18">
        <v>352220</v>
      </c>
      <c r="I17" s="13">
        <v>193</v>
      </c>
      <c r="J17" s="14">
        <v>126485</v>
      </c>
      <c r="K17" s="19">
        <v>30</v>
      </c>
      <c r="L17" s="18">
        <v>25000</v>
      </c>
      <c r="M17" s="13">
        <v>585.07999999999993</v>
      </c>
      <c r="N17" s="75">
        <v>145327</v>
      </c>
      <c r="O17" s="19">
        <v>3286</v>
      </c>
      <c r="P17" s="18">
        <v>1343400.7</v>
      </c>
      <c r="Q17" s="13">
        <v>4187</v>
      </c>
      <c r="R17" s="14">
        <v>1313657.3999999999</v>
      </c>
      <c r="S17" s="19">
        <v>382</v>
      </c>
      <c r="T17" s="18">
        <v>93428</v>
      </c>
      <c r="U17" s="13">
        <v>22</v>
      </c>
      <c r="V17" s="14">
        <v>4840</v>
      </c>
      <c r="W17" s="13">
        <v>5060.1769999999997</v>
      </c>
      <c r="X17" s="18">
        <v>551824</v>
      </c>
      <c r="Y17" s="41">
        <f t="shared" si="2"/>
        <v>14741.257</v>
      </c>
      <c r="Z17" s="42">
        <f t="shared" si="0"/>
        <v>3956182.0999999996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+'(令和6年4月)'!Y20+'(令和6年5月)'!Y20+'(令和6年6月)'!Y20+'(令和6年7月)'!Y20+'(令和6年8月)'!Y20+'(令和6年9月)'!Y20+'(令和6年10月)'!Y20+'(令和6年11月)'!Y20+'(令和6年12月)'!Y20+'(令和7年1月)'!Y20+'(令和7年2月)'!Y20+'(令和7年3月)'!Y20</f>
        <v>1100994.129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+'(令和6年4月)'!Y21+'(令和6年5月)'!Y21+'(令和6年6月)'!Y21+'(令和6年7月)'!Y21+'(令和6年8月)'!Y21+'(令和6年9月)'!Y21+'(令和6年10月)'!Y21+'(令和6年11月)'!Y21+'(令和6年12月)'!Y21+'(令和7年1月)'!Y21+'(令和7年2月)'!Y21+'(令和7年3月)'!Y21</f>
        <v>1103724.3060000001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+'(令和6年4月)'!Y22+'(令和6年5月)'!Y22+'(令和6年6月)'!Y22+'(令和6年7月)'!Y22+'(令和6年8月)'!Y22+'(令和6年9月)'!Y22+'(令和6年10月)'!Y22+'(令和6年11月)'!Y22+'(令和6年12月)'!Y22+'(令和7年1月)'!Y22+'(令和7年2月)'!Y22+'(令和7年3月)'!Y22</f>
        <v>1589922.5803999996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+'(令和6年4月)'!Z22+'(令和6年5月)'!Z22+'(令和6年6月)'!Z22+'(令和6年7月)'!Z22+'(令和6年8月)'!Z22+'(令和6年9月)'!Z22+'(令和6年10月)'!Z22+'(令和6年11月)'!Z22+'(令和6年12月)'!Z22+'(令和7年1月)'!Z22+'(令和7年2月)'!Z22+'(令和7年3月)'!Z22</f>
        <v>386936082.9275806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851</v>
      </c>
      <c r="H18" s="26">
        <v>297559</v>
      </c>
      <c r="I18" s="27">
        <v>218</v>
      </c>
      <c r="J18" s="21">
        <v>122213</v>
      </c>
      <c r="K18" s="25">
        <v>41</v>
      </c>
      <c r="L18" s="26">
        <v>31795</v>
      </c>
      <c r="M18" s="27">
        <v>521.09199999999998</v>
      </c>
      <c r="N18" s="21">
        <v>133043</v>
      </c>
      <c r="O18" s="25">
        <v>3282</v>
      </c>
      <c r="P18" s="26">
        <v>1353496.7</v>
      </c>
      <c r="Q18" s="27">
        <v>4190</v>
      </c>
      <c r="R18" s="21">
        <v>1345435.4</v>
      </c>
      <c r="S18" s="25">
        <v>343</v>
      </c>
      <c r="T18" s="26">
        <v>84054</v>
      </c>
      <c r="U18" s="27">
        <v>16</v>
      </c>
      <c r="V18" s="21">
        <v>6160</v>
      </c>
      <c r="W18" s="27">
        <v>4907.3969999999999</v>
      </c>
      <c r="X18" s="26">
        <v>513961</v>
      </c>
      <c r="Y18" s="23">
        <f t="shared" si="2"/>
        <v>14369.489000000001</v>
      </c>
      <c r="Z18" s="24">
        <f t="shared" si="0"/>
        <v>3887717.0999999996</v>
      </c>
      <c r="AF18" s="176" t="s">
        <v>114</v>
      </c>
      <c r="AG18" s="176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1172</v>
      </c>
      <c r="H19" s="34">
        <v>365106</v>
      </c>
      <c r="I19" s="23">
        <v>402</v>
      </c>
      <c r="J19" s="24">
        <v>252797</v>
      </c>
      <c r="K19" s="78">
        <v>79</v>
      </c>
      <c r="L19" s="34">
        <v>58300</v>
      </c>
      <c r="M19" s="23">
        <v>1255.0720000000001</v>
      </c>
      <c r="N19" s="24">
        <v>351780</v>
      </c>
      <c r="O19" s="33">
        <v>1545</v>
      </c>
      <c r="P19" s="34">
        <v>623138.5</v>
      </c>
      <c r="Q19" s="23">
        <v>7455</v>
      </c>
      <c r="R19" s="24">
        <v>2354369.8619999997</v>
      </c>
      <c r="S19" s="33">
        <v>143</v>
      </c>
      <c r="T19" s="34">
        <v>33582</v>
      </c>
      <c r="U19" s="23">
        <v>55</v>
      </c>
      <c r="V19" s="24">
        <v>12100</v>
      </c>
      <c r="W19" s="23">
        <v>5232.4566999999997</v>
      </c>
      <c r="X19" s="34">
        <v>726180</v>
      </c>
      <c r="Y19" s="35">
        <f>+W19+U19+S19+Q19+O19+M19+K19+I19+G19+E19</f>
        <v>17338.528699999999</v>
      </c>
      <c r="Z19" s="36">
        <f>+X19+V19+T19+R19+P19+N19+L19+J19+H19+F19</f>
        <v>4777353.3619999997</v>
      </c>
      <c r="AF19" s="156">
        <f>+AF17/12</f>
        <v>132493.54836666663</v>
      </c>
      <c r="AG19" s="156">
        <f>+AG17/12</f>
        <v>32244673.577298384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1002</v>
      </c>
      <c r="F20" s="14">
        <f t="shared" ref="F20:X22" si="3">F5+F8+F11+F14+F17</f>
        <v>115694</v>
      </c>
      <c r="G20" s="19">
        <f>G5+G8+G11+G14+G17</f>
        <v>1270.7809999999999</v>
      </c>
      <c r="H20" s="18">
        <f t="shared" si="3"/>
        <v>538260</v>
      </c>
      <c r="I20" s="13">
        <f t="shared" si="3"/>
        <v>1960</v>
      </c>
      <c r="J20" s="14">
        <f t="shared" si="3"/>
        <v>1642618.8636363635</v>
      </c>
      <c r="K20" s="19">
        <f t="shared" si="3"/>
        <v>942</v>
      </c>
      <c r="L20" s="18">
        <f t="shared" si="3"/>
        <v>2617632</v>
      </c>
      <c r="M20" s="13">
        <f t="shared" si="3"/>
        <v>7865.08</v>
      </c>
      <c r="N20" s="14">
        <f t="shared" si="3"/>
        <v>1534175.4</v>
      </c>
      <c r="O20" s="19">
        <f t="shared" si="3"/>
        <v>4181</v>
      </c>
      <c r="P20" s="18">
        <f t="shared" si="3"/>
        <v>1383816.5999999999</v>
      </c>
      <c r="Q20" s="13">
        <f t="shared" si="3"/>
        <v>24260</v>
      </c>
      <c r="R20" s="14">
        <f t="shared" si="3"/>
        <v>5625196.4000000004</v>
      </c>
      <c r="S20" s="19">
        <f t="shared" si="3"/>
        <v>47681</v>
      </c>
      <c r="T20" s="18">
        <f t="shared" si="3"/>
        <v>9175639.0999999996</v>
      </c>
      <c r="U20" s="13">
        <f t="shared" si="3"/>
        <v>3900</v>
      </c>
      <c r="V20" s="14">
        <f t="shared" si="3"/>
        <v>1637871.5441860466</v>
      </c>
      <c r="W20" s="13">
        <f t="shared" si="3"/>
        <v>5673.1769999999997</v>
      </c>
      <c r="X20" s="18">
        <f t="shared" si="3"/>
        <v>4607829.4000000004</v>
      </c>
      <c r="Y20" s="31">
        <f t="shared" ref="Y20:Z21" si="4">+Y17+Y14+Y11+Y8+Y5</f>
        <v>98735.038</v>
      </c>
      <c r="Z20" s="32">
        <f t="shared" si="4"/>
        <v>28878733.30782241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1022</v>
      </c>
      <c r="F21" s="21">
        <f t="shared" si="5"/>
        <v>116710</v>
      </c>
      <c r="G21" s="25">
        <f t="shared" si="5"/>
        <v>1119.6949999999999</v>
      </c>
      <c r="H21" s="26">
        <f t="shared" si="5"/>
        <v>477799</v>
      </c>
      <c r="I21" s="27">
        <f t="shared" si="5"/>
        <v>2849.5</v>
      </c>
      <c r="J21" s="21">
        <f t="shared" si="5"/>
        <v>3172895.7454545456</v>
      </c>
      <c r="K21" s="25">
        <f t="shared" si="5"/>
        <v>1382</v>
      </c>
      <c r="L21" s="26">
        <f t="shared" si="5"/>
        <v>3320188</v>
      </c>
      <c r="M21" s="27">
        <f t="shared" si="5"/>
        <v>7896.0919999999996</v>
      </c>
      <c r="N21" s="21">
        <f t="shared" si="5"/>
        <v>1825954.4</v>
      </c>
      <c r="O21" s="25">
        <f t="shared" si="5"/>
        <v>4326</v>
      </c>
      <c r="P21" s="26">
        <f t="shared" si="5"/>
        <v>1632743.6</v>
      </c>
      <c r="Q21" s="27">
        <f t="shared" si="5"/>
        <v>24925.5</v>
      </c>
      <c r="R21" s="21">
        <f t="shared" si="5"/>
        <v>5717357.9000000004</v>
      </c>
      <c r="S21" s="25">
        <f t="shared" si="5"/>
        <v>50704</v>
      </c>
      <c r="T21" s="26">
        <f t="shared" si="5"/>
        <v>9445308.0999999996</v>
      </c>
      <c r="U21" s="27">
        <f t="shared" si="3"/>
        <v>4328.3999999999996</v>
      </c>
      <c r="V21" s="21">
        <f t="shared" si="3"/>
        <v>1975341.2883720931</v>
      </c>
      <c r="W21" s="27">
        <f t="shared" si="3"/>
        <v>5619.3969999999999</v>
      </c>
      <c r="X21" s="26">
        <f t="shared" si="3"/>
        <v>2629145.7000000002</v>
      </c>
      <c r="Y21" s="23">
        <f t="shared" si="4"/>
        <v>104172.584</v>
      </c>
      <c r="Z21" s="24">
        <f t="shared" si="4"/>
        <v>30313443.733826637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1621.9</v>
      </c>
      <c r="F22" s="24">
        <f>F7+F10+F13+F16+F19</f>
        <v>318799</v>
      </c>
      <c r="G22" s="33">
        <f t="shared" si="3"/>
        <v>1689.8989999999999</v>
      </c>
      <c r="H22" s="34">
        <f t="shared" si="3"/>
        <v>733284</v>
      </c>
      <c r="I22" s="23">
        <f t="shared" si="3"/>
        <v>2556.9</v>
      </c>
      <c r="J22" s="24">
        <f t="shared" si="3"/>
        <v>1713160.9181818182</v>
      </c>
      <c r="K22" s="33">
        <f t="shared" si="3"/>
        <v>6097</v>
      </c>
      <c r="L22" s="34">
        <f t="shared" si="3"/>
        <v>6020870</v>
      </c>
      <c r="M22" s="23">
        <f t="shared" si="3"/>
        <v>14356.371999999999</v>
      </c>
      <c r="N22" s="24">
        <f t="shared" si="3"/>
        <v>2822876.4529999997</v>
      </c>
      <c r="O22" s="33">
        <f t="shared" si="3"/>
        <v>4352</v>
      </c>
      <c r="P22" s="34">
        <f t="shared" si="3"/>
        <v>1106127.7</v>
      </c>
      <c r="Q22" s="23">
        <f t="shared" si="3"/>
        <v>55990.9</v>
      </c>
      <c r="R22" s="24">
        <f t="shared" si="3"/>
        <v>11031872.9376</v>
      </c>
      <c r="S22" s="33">
        <f t="shared" si="3"/>
        <v>32500.799999999999</v>
      </c>
      <c r="T22" s="34">
        <f t="shared" si="3"/>
        <v>3011238.3</v>
      </c>
      <c r="U22" s="23">
        <f t="shared" si="3"/>
        <v>3813.4</v>
      </c>
      <c r="V22" s="24">
        <f t="shared" si="3"/>
        <v>1429103.0162790697</v>
      </c>
      <c r="W22" s="23">
        <f t="shared" si="3"/>
        <v>7107.6566999999995</v>
      </c>
      <c r="X22" s="34">
        <f t="shared" si="3"/>
        <v>3150273.7</v>
      </c>
      <c r="Y22" s="23">
        <f>+Y19+Y16+Y13+Y10+Y7</f>
        <v>130086.82769999999</v>
      </c>
      <c r="Z22" s="24">
        <f>+Z19+Z16+Z13+Z10+Z7</f>
        <v>31337606.025060888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61.880885410297168</v>
      </c>
      <c r="F23" s="178"/>
      <c r="G23" s="177">
        <f>(G20+G21)/(G22+G41)*100</f>
        <v>74.038068431002813</v>
      </c>
      <c r="H23" s="178"/>
      <c r="I23" s="177">
        <f>(I20+I21)/(I22+I41)*100</f>
        <v>80.114270484566816</v>
      </c>
      <c r="J23" s="178"/>
      <c r="K23" s="177">
        <f>(K20+K21)/(K22+K41)*100</f>
        <v>18.39480766186481</v>
      </c>
      <c r="L23" s="178"/>
      <c r="M23" s="177">
        <f>(M20+M21)/(M22+M41)*100</f>
        <v>54.833376681878306</v>
      </c>
      <c r="N23" s="178"/>
      <c r="O23" s="177">
        <f>(O20+O21)/(O22+O41)*100</f>
        <v>95.681025756382851</v>
      </c>
      <c r="P23" s="178"/>
      <c r="Q23" s="177">
        <f>(Q20+Q21)/(Q22+Q41)*100</f>
        <v>43.663274663485055</v>
      </c>
      <c r="R23" s="178"/>
      <c r="S23" s="177">
        <f>(S20+S21)/(S22+S41)*100</f>
        <v>144.63150095700672</v>
      </c>
      <c r="T23" s="178"/>
      <c r="U23" s="177">
        <f>(U20+W20)/(U22+U41)*100</f>
        <v>118.84468417916376</v>
      </c>
      <c r="V23" s="178"/>
      <c r="W23" s="177">
        <f>(W20+W21)/(W22+W41)*100</f>
        <v>79.741181135088127</v>
      </c>
      <c r="X23" s="178"/>
      <c r="Y23" s="177">
        <f>(Y20+Y21)/(Y22+Y41)*100</f>
        <v>76.378629892885414</v>
      </c>
      <c r="Z23" s="178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196558.97404278931</v>
      </c>
      <c r="F24" s="180"/>
      <c r="G24" s="181">
        <f>H22/G22*1000</f>
        <v>433921.79059221881</v>
      </c>
      <c r="H24" s="182"/>
      <c r="I24" s="183">
        <f>J22/I22*1000</f>
        <v>670014.82974767033</v>
      </c>
      <c r="J24" s="184"/>
      <c r="K24" s="181">
        <f>L22/K22*1000</f>
        <v>987513.53124487458</v>
      </c>
      <c r="L24" s="182"/>
      <c r="M24" s="183">
        <f>N22/M22*1000</f>
        <v>196628.81771244155</v>
      </c>
      <c r="N24" s="184"/>
      <c r="O24" s="181">
        <f>P22/O22*1000</f>
        <v>254165.37224264705</v>
      </c>
      <c r="P24" s="182"/>
      <c r="Q24" s="183">
        <f>R22/Q22*1000</f>
        <v>197029.74836268034</v>
      </c>
      <c r="R24" s="184"/>
      <c r="S24" s="181">
        <f>T22/S22*1000</f>
        <v>92651.205508787476</v>
      </c>
      <c r="T24" s="182"/>
      <c r="U24" s="183">
        <f>V22/U22*1000</f>
        <v>374758.22527903435</v>
      </c>
      <c r="V24" s="184"/>
      <c r="W24" s="181">
        <f>X22/W22*1000</f>
        <v>443222.54618740949</v>
      </c>
      <c r="X24" s="182"/>
      <c r="Y24" s="183">
        <f>Z22/Y22*1000</f>
        <v>240897.61107350679</v>
      </c>
      <c r="Z24" s="184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1.2467826517688232</v>
      </c>
      <c r="F25" s="49"/>
      <c r="G25" s="50">
        <f>G22/Y22*100</f>
        <v>1.299054662088589</v>
      </c>
      <c r="H25" s="51"/>
      <c r="I25" s="48">
        <f>I22/Y22*100</f>
        <v>1.9655333635290115</v>
      </c>
      <c r="J25" s="49"/>
      <c r="K25" s="50">
        <f>K22/Y22*100</f>
        <v>4.6868696145474535</v>
      </c>
      <c r="L25" s="51"/>
      <c r="M25" s="48">
        <f>M22/Y22*100</f>
        <v>11.035992078389349</v>
      </c>
      <c r="N25" s="49"/>
      <c r="O25" s="50">
        <f>O22/Y22*100</f>
        <v>3.3454578583746954</v>
      </c>
      <c r="P25" s="51"/>
      <c r="Q25" s="48">
        <f>Q22/Y22*100</f>
        <v>43.041175643950311</v>
      </c>
      <c r="R25" s="49"/>
      <c r="S25" s="50">
        <f>S22/Y22*100</f>
        <v>24.983928484251908</v>
      </c>
      <c r="T25" s="51"/>
      <c r="U25" s="48">
        <f>U22/Y22*100</f>
        <v>2.9314266997072758</v>
      </c>
      <c r="V25" s="49"/>
      <c r="W25" s="50">
        <f>W22/Y22*100</f>
        <v>5.4637789433925912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94" t="s">
        <v>42</v>
      </c>
      <c r="C27" s="4" t="s">
        <v>43</v>
      </c>
      <c r="D27" s="54" t="s">
        <v>21</v>
      </c>
      <c r="E27" s="131">
        <f>+'(令和6年3月)'!E20</f>
        <v>1042</v>
      </c>
      <c r="F27" s="131">
        <f>+'(令和6年3月)'!F20</f>
        <v>92712</v>
      </c>
      <c r="G27" s="131">
        <f>+'(令和6年3月)'!G20</f>
        <v>1264.4270000000001</v>
      </c>
      <c r="H27" s="131">
        <f>+'(令和6年3月)'!H20</f>
        <v>508621</v>
      </c>
      <c r="I27" s="131">
        <f>+'(令和6年3月)'!I20</f>
        <v>2166</v>
      </c>
      <c r="J27" s="131">
        <f>+'(令和6年3月)'!J20</f>
        <v>1367121.9363636365</v>
      </c>
      <c r="K27" s="131">
        <f>+'(令和6年3月)'!K20</f>
        <v>1750</v>
      </c>
      <c r="L27" s="131">
        <f>+'(令和6年3月)'!L20</f>
        <v>8572903</v>
      </c>
      <c r="M27" s="131">
        <f>+'(令和6年3月)'!M20</f>
        <v>5430.2</v>
      </c>
      <c r="N27" s="131">
        <f>+'(令和6年3月)'!N20</f>
        <v>1490381</v>
      </c>
      <c r="O27" s="131">
        <f>+'(令和6年3月)'!O20</f>
        <v>4397</v>
      </c>
      <c r="P27" s="131">
        <f>+'(令和6年3月)'!P20</f>
        <v>1476136</v>
      </c>
      <c r="Q27" s="131">
        <f>+'(令和6年3月)'!Q20</f>
        <v>23824</v>
      </c>
      <c r="R27" s="131">
        <f>+'(令和6年3月)'!R20</f>
        <v>5091833.5999999996</v>
      </c>
      <c r="S27" s="131">
        <f>+'(令和6年3月)'!S20</f>
        <v>39659</v>
      </c>
      <c r="T27" s="131">
        <f>+'(令和6年3月)'!T20</f>
        <v>7411914</v>
      </c>
      <c r="U27" s="131">
        <f>+'(令和6年3月)'!U20</f>
        <v>4043</v>
      </c>
      <c r="V27" s="131">
        <f>+'(令和6年3月)'!V20</f>
        <v>1410779.0232558139</v>
      </c>
      <c r="W27" s="131">
        <f>+'(令和6年3月)'!W20</f>
        <v>3977.9360000000001</v>
      </c>
      <c r="X27" s="131">
        <f>+'(令和6年3月)'!X20</f>
        <v>669087</v>
      </c>
      <c r="Y27" s="131">
        <f>+'(令和6年3月)'!Y20</f>
        <v>87553.562999999995</v>
      </c>
      <c r="Z27" s="131">
        <f>+'(令和6年3月)'!Z20</f>
        <v>28091488.559619449</v>
      </c>
    </row>
    <row r="28" spans="1:40" ht="18.95" customHeight="1" thickBot="1" x14ac:dyDescent="0.2">
      <c r="A28" s="22"/>
      <c r="B28" s="195"/>
      <c r="C28" s="7"/>
      <c r="D28" s="55" t="s">
        <v>22</v>
      </c>
      <c r="E28" s="131">
        <f>+'(令和6年3月)'!E21</f>
        <v>1219</v>
      </c>
      <c r="F28" s="131">
        <f>+'(令和6年3月)'!F21</f>
        <v>149928</v>
      </c>
      <c r="G28" s="131">
        <f>+'(令和6年3月)'!G21</f>
        <v>1260.664</v>
      </c>
      <c r="H28" s="131">
        <f>+'(令和6年3月)'!H21</f>
        <v>506137</v>
      </c>
      <c r="I28" s="131">
        <f>+'(令和6年3月)'!I21</f>
        <v>2098</v>
      </c>
      <c r="J28" s="131">
        <f>+'(令和6年3月)'!J21</f>
        <v>1942160.4818181819</v>
      </c>
      <c r="K28" s="131">
        <f>+'(令和6年3月)'!K21</f>
        <v>1979</v>
      </c>
      <c r="L28" s="131">
        <f>+'(令和6年3月)'!L21</f>
        <v>2540053</v>
      </c>
      <c r="M28" s="131">
        <f>+'(令和6年3月)'!M21</f>
        <v>6096.1440000000002</v>
      </c>
      <c r="N28" s="131">
        <f>+'(令和6年3月)'!N21</f>
        <v>1411976</v>
      </c>
      <c r="O28" s="131">
        <f>+'(令和6年3月)'!O21</f>
        <v>4494</v>
      </c>
      <c r="P28" s="131">
        <f>+'(令和6年3月)'!P21</f>
        <v>1499868</v>
      </c>
      <c r="Q28" s="131">
        <f>+'(令和6年3月)'!Q21</f>
        <v>26715</v>
      </c>
      <c r="R28" s="131">
        <f>+'(令和6年3月)'!R21</f>
        <v>5488347.4000000004</v>
      </c>
      <c r="S28" s="131">
        <f>+'(令和6年3月)'!S21</f>
        <v>40925</v>
      </c>
      <c r="T28" s="131">
        <f>+'(令和6年3月)'!T21</f>
        <v>7490605</v>
      </c>
      <c r="U28" s="131">
        <f>+'(令和6年3月)'!W20</f>
        <v>3977.9360000000001</v>
      </c>
      <c r="V28" s="131">
        <f>+'(令和6年3月)'!V21</f>
        <v>1569701.1860465116</v>
      </c>
      <c r="W28" s="131">
        <f>+'(令和6年3月)'!W21</f>
        <v>4485.2759999999998</v>
      </c>
      <c r="X28" s="131">
        <f>+'(令和6年3月)'!X21</f>
        <v>724776</v>
      </c>
      <c r="Y28" s="131">
        <f>+'(令和6年3月)'!Y21</f>
        <v>93374.084000000003</v>
      </c>
      <c r="Z28" s="131">
        <f>+'(令和6年3月)'!Z21</f>
        <v>23323552.067864694</v>
      </c>
    </row>
    <row r="29" spans="1:40" ht="18.95" customHeight="1" thickBot="1" x14ac:dyDescent="0.2">
      <c r="A29" s="22"/>
      <c r="B29" s="195"/>
      <c r="C29" s="7"/>
      <c r="D29" s="55" t="s">
        <v>24</v>
      </c>
      <c r="E29" s="131">
        <f>+'(令和6年3月)'!E22</f>
        <v>1769.9080000000001</v>
      </c>
      <c r="F29" s="131">
        <f>+'(令和6年3月)'!F22</f>
        <v>309000</v>
      </c>
      <c r="G29" s="131">
        <f>+'(令和6年3月)'!G22</f>
        <v>1517.9189999999999</v>
      </c>
      <c r="H29" s="131">
        <f>+'(令和6年3月)'!H22</f>
        <v>683010.2</v>
      </c>
      <c r="I29" s="131">
        <f>+'(令和6年3月)'!I22</f>
        <v>3444</v>
      </c>
      <c r="J29" s="131">
        <f>+'(令和6年3月)'!J22</f>
        <v>2836416.0363636361</v>
      </c>
      <c r="K29" s="131">
        <f>+'(令和6年3月)'!K22</f>
        <v>4525</v>
      </c>
      <c r="L29" s="131">
        <f>+'(令和6年3月)'!L22</f>
        <v>8754879</v>
      </c>
      <c r="M29" s="131">
        <f>+'(令和6年3月)'!M22</f>
        <v>15750.491</v>
      </c>
      <c r="N29" s="131">
        <f>+'(令和6年3月)'!N22</f>
        <v>3352711.75</v>
      </c>
      <c r="O29" s="131">
        <f>+'(令和6年3月)'!O22</f>
        <v>4876</v>
      </c>
      <c r="P29" s="131">
        <f>+'(令和6年3月)'!P22</f>
        <v>1491682</v>
      </c>
      <c r="Q29" s="131">
        <f>+'(令和6年3月)'!Q22</f>
        <v>56948.9</v>
      </c>
      <c r="R29" s="131">
        <f>+'(令和6年3月)'!R22</f>
        <v>10570764.699999999</v>
      </c>
      <c r="S29" s="131">
        <f>+'(令和6年3月)'!S22</f>
        <v>31621.200000000001</v>
      </c>
      <c r="T29" s="131">
        <f>+'(令和6年3月)'!T22</f>
        <v>2785993</v>
      </c>
      <c r="U29" s="131">
        <f>+'(令和6年3月)'!U22</f>
        <v>5456.5</v>
      </c>
      <c r="V29" s="131">
        <f>+'(令和6年3月)'!V22</f>
        <v>2188955.0348837208</v>
      </c>
      <c r="W29" s="131">
        <f>+'(令和6年3月)'!W22</f>
        <v>6914.0867000000007</v>
      </c>
      <c r="X29" s="131">
        <f>+'(令和6年3月)'!X22</f>
        <v>1638615</v>
      </c>
      <c r="Y29" s="131">
        <f>+'(令和6年3月)'!Y22</f>
        <v>132824.00469999999</v>
      </c>
      <c r="Z29" s="131">
        <f>+'(令和6年3月)'!Z22</f>
        <v>34612026.72124736</v>
      </c>
    </row>
    <row r="30" spans="1:40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+'(令和6年3月)'!E23</f>
        <v>60.831636540522851</v>
      </c>
      <c r="F30" s="186">
        <f>+'(令和5年1月)'!F23</f>
        <v>0</v>
      </c>
      <c r="G30" s="185">
        <f>+'(令和6年3月)'!G23</f>
        <v>83.279305426152078</v>
      </c>
      <c r="H30" s="186">
        <f>+'(令和5年1月)'!H23</f>
        <v>0</v>
      </c>
      <c r="I30" s="185">
        <f>+'(令和6年3月)'!I23</f>
        <v>62.521994134897362</v>
      </c>
      <c r="J30" s="186">
        <f>+'(令和5年1月)'!J23</f>
        <v>0</v>
      </c>
      <c r="K30" s="185">
        <f>+'(令和6年3月)'!K23</f>
        <v>40.187520206918848</v>
      </c>
      <c r="L30" s="186">
        <f>+'(令和5年1月)'!L23</f>
        <v>0</v>
      </c>
      <c r="M30" s="185">
        <f>+'(令和6年3月)'!M23</f>
        <v>35.83290489119166</v>
      </c>
      <c r="N30" s="186">
        <f>+'(令和5年1月)'!N23</f>
        <v>0</v>
      </c>
      <c r="O30" s="185">
        <f>+'(令和6年3月)'!O23</f>
        <v>90.273124175043151</v>
      </c>
      <c r="P30" s="186">
        <f>+'(令和5年1月)'!P23</f>
        <v>0</v>
      </c>
      <c r="Q30" s="185">
        <f>+'(令和6年3月)'!Q23</f>
        <v>43.273841327250558</v>
      </c>
      <c r="R30" s="186">
        <f>+'(令和5年1月)'!R23</f>
        <v>0</v>
      </c>
      <c r="S30" s="185">
        <f>+'(令和6年3月)'!S23</f>
        <v>124.92016543581923</v>
      </c>
      <c r="T30" s="186">
        <f>+'(令和5年1月)'!T23</f>
        <v>0</v>
      </c>
      <c r="U30" s="185">
        <f>+'(令和6年3月)'!U23</f>
        <v>74.234414874225294</v>
      </c>
      <c r="V30" s="186">
        <f>+'(令和5年1月)'!V23</f>
        <v>0</v>
      </c>
      <c r="W30" s="185">
        <f>+'(令和6年3月)'!W23</f>
        <v>59.036685773667507</v>
      </c>
      <c r="X30" s="186">
        <f>+'(令和5年1月)'!X23</f>
        <v>0</v>
      </c>
      <c r="Y30" s="185">
        <f>+'(令和6年3月)'!Y23</f>
        <v>66.647742459654182</v>
      </c>
      <c r="Z30" s="186">
        <f>+'(令和5年1月)'!Z23</f>
        <v>0</v>
      </c>
    </row>
    <row r="31" spans="1:40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-40</v>
      </c>
      <c r="F31" s="91">
        <f t="shared" ref="F31:Z33" si="6">F20-F27</f>
        <v>22982</v>
      </c>
      <c r="G31" s="92">
        <f t="shared" si="6"/>
        <v>6.3539999999998145</v>
      </c>
      <c r="H31" s="93">
        <f t="shared" si="6"/>
        <v>29639</v>
      </c>
      <c r="I31" s="90">
        <f t="shared" si="6"/>
        <v>-206</v>
      </c>
      <c r="J31" s="91">
        <f t="shared" si="6"/>
        <v>275496.92727272701</v>
      </c>
      <c r="K31" s="92">
        <f t="shared" si="6"/>
        <v>-808</v>
      </c>
      <c r="L31" s="93">
        <f t="shared" si="6"/>
        <v>-5955271</v>
      </c>
      <c r="M31" s="90">
        <f t="shared" si="6"/>
        <v>2434.88</v>
      </c>
      <c r="N31" s="91">
        <f t="shared" si="6"/>
        <v>43794.399999999907</v>
      </c>
      <c r="O31" s="92">
        <f t="shared" si="6"/>
        <v>-216</v>
      </c>
      <c r="P31" s="93">
        <f t="shared" si="6"/>
        <v>-92319.40000000014</v>
      </c>
      <c r="Q31" s="90">
        <f t="shared" si="6"/>
        <v>436</v>
      </c>
      <c r="R31" s="91">
        <f t="shared" si="6"/>
        <v>533362.80000000075</v>
      </c>
      <c r="S31" s="92">
        <f t="shared" si="6"/>
        <v>8022</v>
      </c>
      <c r="T31" s="93">
        <f t="shared" si="6"/>
        <v>1763725.0999999996</v>
      </c>
      <c r="U31" s="90">
        <f t="shared" si="6"/>
        <v>-143</v>
      </c>
      <c r="V31" s="91">
        <f t="shared" si="6"/>
        <v>227092.52093023271</v>
      </c>
      <c r="W31" s="92">
        <f t="shared" si="6"/>
        <v>1695.2409999999995</v>
      </c>
      <c r="X31" s="93">
        <f t="shared" si="6"/>
        <v>3938742.4000000004</v>
      </c>
      <c r="Y31" s="90">
        <f t="shared" si="6"/>
        <v>11181.475000000006</v>
      </c>
      <c r="Z31" s="91">
        <f t="shared" si="6"/>
        <v>787244.74820296094</v>
      </c>
    </row>
    <row r="32" spans="1:40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7">E21-E28</f>
        <v>-197</v>
      </c>
      <c r="F32" s="95">
        <f t="shared" si="7"/>
        <v>-33218</v>
      </c>
      <c r="G32" s="96">
        <f t="shared" si="7"/>
        <v>-140.96900000000005</v>
      </c>
      <c r="H32" s="97">
        <f t="shared" si="7"/>
        <v>-28338</v>
      </c>
      <c r="I32" s="94">
        <f t="shared" si="7"/>
        <v>751.5</v>
      </c>
      <c r="J32" s="95">
        <f t="shared" si="7"/>
        <v>1230735.2636363637</v>
      </c>
      <c r="K32" s="96">
        <f t="shared" si="7"/>
        <v>-597</v>
      </c>
      <c r="L32" s="97">
        <f t="shared" si="7"/>
        <v>780135</v>
      </c>
      <c r="M32" s="94">
        <f t="shared" si="7"/>
        <v>1799.9479999999994</v>
      </c>
      <c r="N32" s="95">
        <f t="shared" si="7"/>
        <v>413978.39999999991</v>
      </c>
      <c r="O32" s="96">
        <f t="shared" si="7"/>
        <v>-168</v>
      </c>
      <c r="P32" s="97">
        <f t="shared" si="7"/>
        <v>132875.60000000009</v>
      </c>
      <c r="Q32" s="94">
        <f t="shared" si="7"/>
        <v>-1789.5</v>
      </c>
      <c r="R32" s="95">
        <f t="shared" si="7"/>
        <v>229010.5</v>
      </c>
      <c r="S32" s="96">
        <f t="shared" si="7"/>
        <v>9779</v>
      </c>
      <c r="T32" s="97">
        <f t="shared" si="7"/>
        <v>1954703.0999999996</v>
      </c>
      <c r="U32" s="94">
        <f>W20-U28</f>
        <v>1695.2409999999995</v>
      </c>
      <c r="V32" s="95">
        <f t="shared" si="6"/>
        <v>405640.10232558148</v>
      </c>
      <c r="W32" s="96">
        <f t="shared" si="6"/>
        <v>1134.1210000000001</v>
      </c>
      <c r="X32" s="97">
        <f t="shared" si="6"/>
        <v>1904369.7000000002</v>
      </c>
      <c r="Y32" s="94">
        <f t="shared" si="6"/>
        <v>10798.5</v>
      </c>
      <c r="Z32" s="95">
        <f t="shared" si="6"/>
        <v>6989891.6659619436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7"/>
        <v>-148.00800000000004</v>
      </c>
      <c r="F33" s="95">
        <f t="shared" si="6"/>
        <v>9799</v>
      </c>
      <c r="G33" s="96">
        <f t="shared" si="6"/>
        <v>171.98000000000002</v>
      </c>
      <c r="H33" s="97">
        <f t="shared" si="6"/>
        <v>50273.800000000047</v>
      </c>
      <c r="I33" s="94">
        <f t="shared" si="6"/>
        <v>-887.09999999999991</v>
      </c>
      <c r="J33" s="95">
        <f t="shared" si="6"/>
        <v>-1123255.1181818179</v>
      </c>
      <c r="K33" s="96">
        <f t="shared" si="6"/>
        <v>1572</v>
      </c>
      <c r="L33" s="97">
        <f t="shared" si="6"/>
        <v>-2734009</v>
      </c>
      <c r="M33" s="94">
        <f t="shared" si="6"/>
        <v>-1394.1190000000006</v>
      </c>
      <c r="N33" s="95">
        <f t="shared" si="6"/>
        <v>-529835.29700000025</v>
      </c>
      <c r="O33" s="96">
        <f t="shared" si="6"/>
        <v>-524</v>
      </c>
      <c r="P33" s="97">
        <f t="shared" si="6"/>
        <v>-385554.30000000005</v>
      </c>
      <c r="Q33" s="94">
        <f t="shared" si="6"/>
        <v>-958</v>
      </c>
      <c r="R33" s="95">
        <f t="shared" si="6"/>
        <v>461108.23760000058</v>
      </c>
      <c r="S33" s="96">
        <f t="shared" si="6"/>
        <v>879.59999999999854</v>
      </c>
      <c r="T33" s="97">
        <f t="shared" si="6"/>
        <v>225245.29999999981</v>
      </c>
      <c r="U33" s="94">
        <f t="shared" si="6"/>
        <v>-1643.1</v>
      </c>
      <c r="V33" s="95">
        <f t="shared" si="6"/>
        <v>-759852.01860465109</v>
      </c>
      <c r="W33" s="96">
        <f t="shared" si="6"/>
        <v>193.5699999999988</v>
      </c>
      <c r="X33" s="97">
        <f t="shared" si="6"/>
        <v>1511658.7000000002</v>
      </c>
      <c r="Y33" s="94">
        <f t="shared" si="6"/>
        <v>-2737.176999999996</v>
      </c>
      <c r="Z33" s="95">
        <f t="shared" si="6"/>
        <v>-3274420.6961864717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1.049248869774317</v>
      </c>
      <c r="F34" s="188"/>
      <c r="G34" s="187">
        <f t="shared" ref="G34" si="8">+G23-G30</f>
        <v>-9.241236995149265</v>
      </c>
      <c r="H34" s="188"/>
      <c r="I34" s="187">
        <f t="shared" ref="I34" si="9">+I23-I30</f>
        <v>17.592276349669454</v>
      </c>
      <c r="J34" s="188"/>
      <c r="K34" s="187">
        <f t="shared" ref="K34" si="10">+K23-K30</f>
        <v>-21.792712545054037</v>
      </c>
      <c r="L34" s="188"/>
      <c r="M34" s="187">
        <f t="shared" ref="M34" si="11">+M23-M30</f>
        <v>19.000471790686646</v>
      </c>
      <c r="N34" s="188"/>
      <c r="O34" s="187">
        <f t="shared" ref="O34" si="12">+O23-O30</f>
        <v>5.4079015813397007</v>
      </c>
      <c r="P34" s="188"/>
      <c r="Q34" s="187">
        <f t="shared" ref="Q34" si="13">+Q23-Q30</f>
        <v>0.38943333623449661</v>
      </c>
      <c r="R34" s="188"/>
      <c r="S34" s="187">
        <f t="shared" ref="S34" si="14">+S23-S30</f>
        <v>19.711335521187493</v>
      </c>
      <c r="T34" s="188"/>
      <c r="U34" s="187">
        <f t="shared" ref="U34" si="15">+U23-U30</f>
        <v>44.61026930493847</v>
      </c>
      <c r="V34" s="188"/>
      <c r="W34" s="187">
        <f t="shared" ref="W34" si="16">+W23-W30</f>
        <v>20.704495361420619</v>
      </c>
      <c r="X34" s="188"/>
      <c r="Y34" s="187">
        <f t="shared" ref="Y34" si="17">+Y23-Y30</f>
        <v>9.7308874332312314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8">E20/E27*100</f>
        <v>96.1612284069098</v>
      </c>
      <c r="F35" s="60">
        <f t="shared" si="18"/>
        <v>124.78859263094313</v>
      </c>
      <c r="G35" s="61">
        <f t="shared" si="18"/>
        <v>100.50252011385392</v>
      </c>
      <c r="H35" s="62">
        <f t="shared" si="18"/>
        <v>105.82732525790324</v>
      </c>
      <c r="I35" s="59">
        <f t="shared" si="18"/>
        <v>90.489381348107116</v>
      </c>
      <c r="J35" s="60">
        <f t="shared" si="18"/>
        <v>120.15159876707943</v>
      </c>
      <c r="K35" s="61">
        <f t="shared" si="18"/>
        <v>53.828571428571422</v>
      </c>
      <c r="L35" s="62">
        <f t="shared" si="18"/>
        <v>30.533787679622641</v>
      </c>
      <c r="M35" s="59">
        <f t="shared" si="18"/>
        <v>144.83960075135354</v>
      </c>
      <c r="N35" s="60">
        <f t="shared" si="18"/>
        <v>102.93847009590165</v>
      </c>
      <c r="O35" s="61">
        <f t="shared" si="18"/>
        <v>95.087559699795307</v>
      </c>
      <c r="P35" s="62">
        <f t="shared" si="18"/>
        <v>93.74587436387975</v>
      </c>
      <c r="Q35" s="59">
        <f t="shared" si="18"/>
        <v>101.83008730691741</v>
      </c>
      <c r="R35" s="60">
        <f t="shared" si="18"/>
        <v>110.47486704985805</v>
      </c>
      <c r="S35" s="61">
        <f t="shared" si="18"/>
        <v>120.22743891676542</v>
      </c>
      <c r="T35" s="62">
        <f t="shared" si="18"/>
        <v>123.79581171611002</v>
      </c>
      <c r="U35" s="59">
        <f t="shared" si="18"/>
        <v>96.463022508038591</v>
      </c>
      <c r="V35" s="60">
        <f t="shared" si="18"/>
        <v>116.09695899830901</v>
      </c>
      <c r="W35" s="61">
        <f t="shared" si="18"/>
        <v>142.61609538212781</v>
      </c>
      <c r="X35" s="62">
        <f t="shared" si="18"/>
        <v>688.67417839533584</v>
      </c>
      <c r="Y35" s="59">
        <f t="shared" si="18"/>
        <v>112.77101081540224</v>
      </c>
      <c r="Z35" s="60">
        <f t="shared" si="18"/>
        <v>102.80243158539699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8"/>
        <v>83.839212469237083</v>
      </c>
      <c r="F36" s="64">
        <f t="shared" si="18"/>
        <v>77.844031801931592</v>
      </c>
      <c r="G36" s="65">
        <f t="shared" si="18"/>
        <v>88.817876928348866</v>
      </c>
      <c r="H36" s="66">
        <f t="shared" si="18"/>
        <v>94.401120645200805</v>
      </c>
      <c r="I36" s="63">
        <f t="shared" si="18"/>
        <v>135.81982840800762</v>
      </c>
      <c r="J36" s="64">
        <f t="shared" si="18"/>
        <v>163.36939069443906</v>
      </c>
      <c r="K36" s="65">
        <f t="shared" si="18"/>
        <v>69.833249115715006</v>
      </c>
      <c r="L36" s="66">
        <f t="shared" si="18"/>
        <v>130.71333550914096</v>
      </c>
      <c r="M36" s="63">
        <f t="shared" si="18"/>
        <v>129.52600857197598</v>
      </c>
      <c r="N36" s="64">
        <f t="shared" si="18"/>
        <v>129.31908191074069</v>
      </c>
      <c r="O36" s="65">
        <f t="shared" si="18"/>
        <v>96.261682242990659</v>
      </c>
      <c r="P36" s="66">
        <f t="shared" si="18"/>
        <v>108.85915293879196</v>
      </c>
      <c r="Q36" s="63">
        <f t="shared" si="18"/>
        <v>93.301516002245933</v>
      </c>
      <c r="R36" s="64">
        <f t="shared" si="18"/>
        <v>104.17266771414653</v>
      </c>
      <c r="S36" s="65">
        <f t="shared" si="18"/>
        <v>123.89492974954183</v>
      </c>
      <c r="T36" s="66">
        <f t="shared" si="18"/>
        <v>126.0953968337671</v>
      </c>
      <c r="U36" s="63">
        <f>W20/U28*100</f>
        <v>142.61609538212781</v>
      </c>
      <c r="V36" s="64">
        <f t="shared" si="18"/>
        <v>125.84186760712315</v>
      </c>
      <c r="W36" s="65">
        <f t="shared" si="18"/>
        <v>125.28542279226518</v>
      </c>
      <c r="X36" s="66">
        <f t="shared" si="18"/>
        <v>362.75286433325607</v>
      </c>
      <c r="Y36" s="63">
        <f t="shared" si="18"/>
        <v>111.56477208386859</v>
      </c>
      <c r="Z36" s="64">
        <f t="shared" si="18"/>
        <v>129.96924158731659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8"/>
        <v>91.637531442312252</v>
      </c>
      <c r="F37" s="68">
        <f t="shared" si="18"/>
        <v>103.17119741100325</v>
      </c>
      <c r="G37" s="69">
        <f t="shared" si="18"/>
        <v>111.3299853285979</v>
      </c>
      <c r="H37" s="70">
        <f t="shared" si="18"/>
        <v>107.36062214005004</v>
      </c>
      <c r="I37" s="67">
        <f t="shared" si="18"/>
        <v>74.242160278745644</v>
      </c>
      <c r="J37" s="68">
        <f t="shared" si="18"/>
        <v>60.398788337769304</v>
      </c>
      <c r="K37" s="69">
        <f t="shared" si="18"/>
        <v>134.74033149171271</v>
      </c>
      <c r="L37" s="70">
        <f t="shared" si="18"/>
        <v>68.771595815316232</v>
      </c>
      <c r="M37" s="67">
        <f t="shared" si="18"/>
        <v>91.148726728582616</v>
      </c>
      <c r="N37" s="68">
        <f t="shared" si="18"/>
        <v>84.196813310896758</v>
      </c>
      <c r="O37" s="69">
        <f t="shared" si="18"/>
        <v>89.253486464315017</v>
      </c>
      <c r="P37" s="70">
        <f t="shared" si="18"/>
        <v>74.153050046859846</v>
      </c>
      <c r="Q37" s="67">
        <f t="shared" si="18"/>
        <v>98.317790159248034</v>
      </c>
      <c r="R37" s="68">
        <f t="shared" si="18"/>
        <v>104.36210861452626</v>
      </c>
      <c r="S37" s="69">
        <f t="shared" si="18"/>
        <v>102.78167811468255</v>
      </c>
      <c r="T37" s="70">
        <f t="shared" si="18"/>
        <v>108.0849198113563</v>
      </c>
      <c r="U37" s="67">
        <f t="shared" si="18"/>
        <v>69.887290387611117</v>
      </c>
      <c r="V37" s="68">
        <f t="shared" si="18"/>
        <v>65.286997380235576</v>
      </c>
      <c r="W37" s="69">
        <f t="shared" si="18"/>
        <v>102.79964669809533</v>
      </c>
      <c r="X37" s="70">
        <f t="shared" si="18"/>
        <v>192.25221909966649</v>
      </c>
      <c r="Y37" s="67">
        <f t="shared" si="18"/>
        <v>97.939245239456326</v>
      </c>
      <c r="Z37" s="68">
        <f t="shared" si="18"/>
        <v>90.539644723617428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+'(令和7年2月)'!E20</f>
        <v>782</v>
      </c>
      <c r="F39" s="143">
        <f>+'(令和7年2月)'!F20</f>
        <v>71770</v>
      </c>
      <c r="G39" s="142">
        <f>+'(令和7年2月)'!G20</f>
        <v>1000.261</v>
      </c>
      <c r="H39" s="143">
        <f>+'(令和7年2月)'!H20</f>
        <v>422734</v>
      </c>
      <c r="I39" s="142">
        <f>+'(令和7年2月)'!I20</f>
        <v>2232.4</v>
      </c>
      <c r="J39" s="143">
        <f>+'(令和7年2月)'!J20</f>
        <v>1465117.1181818182</v>
      </c>
      <c r="K39" s="142">
        <f>+'(令和7年2月)'!K20</f>
        <v>4545</v>
      </c>
      <c r="L39" s="143">
        <f>+'(令和7年2月)'!L20</f>
        <v>3615482</v>
      </c>
      <c r="M39" s="142">
        <f>+'(令和7年2月)'!M20</f>
        <v>5551</v>
      </c>
      <c r="N39" s="143">
        <f>+'(令和7年2月)'!N20</f>
        <v>1238561.5</v>
      </c>
      <c r="O39" s="142">
        <f>+'(令和7年2月)'!O20</f>
        <v>3358</v>
      </c>
      <c r="P39" s="143">
        <f>+'(令和7年2月)'!P20</f>
        <v>1089304.4000000001</v>
      </c>
      <c r="Q39" s="142">
        <f>+'(令和7年2月)'!Q20</f>
        <v>22352.5</v>
      </c>
      <c r="R39" s="143">
        <f>+'(令和7年2月)'!R20</f>
        <v>3963089</v>
      </c>
      <c r="S39" s="144">
        <f>+'(令和7年2月)'!S20</f>
        <v>35819</v>
      </c>
      <c r="T39" s="145">
        <f>+'(令和7年2月)'!T20</f>
        <v>6775964.2000000002</v>
      </c>
      <c r="U39" s="142">
        <f>+'(令和7年2月)'!U20</f>
        <v>3437</v>
      </c>
      <c r="V39" s="143">
        <f>+'(令和7年2月)'!V20</f>
        <v>1402738.534883721</v>
      </c>
      <c r="W39" s="142">
        <f>+'(令和7年2月)'!W20</f>
        <v>4945.2460000000001</v>
      </c>
      <c r="X39" s="143">
        <f>+'(令和7年2月)'!X20</f>
        <v>562791</v>
      </c>
      <c r="Y39" s="146">
        <f>+'(令和7年2月)'!Y20</f>
        <v>84022.407000000007</v>
      </c>
      <c r="Z39" s="147">
        <f>+'(令和7年2月)'!Z20</f>
        <v>20607551.753065541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+'(令和7年2月)'!E21</f>
        <v>1022</v>
      </c>
      <c r="F40" s="149">
        <f>+'(令和7年2月)'!F21</f>
        <v>96023</v>
      </c>
      <c r="G40" s="148">
        <f>+'(令和7年2月)'!G21</f>
        <v>1061.9259999999999</v>
      </c>
      <c r="H40" s="149">
        <f>+'(令和7年2月)'!H21</f>
        <v>443100</v>
      </c>
      <c r="I40" s="148">
        <f>+'(令和7年2月)'!I21</f>
        <v>1797.1</v>
      </c>
      <c r="J40" s="149">
        <f>+'(令和7年2月)'!J21</f>
        <v>1256928.0909090908</v>
      </c>
      <c r="K40" s="148">
        <f>+'(令和7年2月)'!K21</f>
        <v>1626</v>
      </c>
      <c r="L40" s="149">
        <f>+'(令和7年2月)'!L21</f>
        <v>3920348</v>
      </c>
      <c r="M40" s="148">
        <f>+'(令和7年2月)'!M21</f>
        <v>5017.0959999999995</v>
      </c>
      <c r="N40" s="149">
        <f>+'(令和7年2月)'!N21</f>
        <v>984752.3</v>
      </c>
      <c r="O40" s="148">
        <f>+'(令和7年2月)'!O21</f>
        <v>3394</v>
      </c>
      <c r="P40" s="149">
        <f>+'(令和7年2月)'!P21</f>
        <v>1097079.8999999999</v>
      </c>
      <c r="Q40" s="148">
        <f>+'(令和7年2月)'!Q21</f>
        <v>24494.400000000001</v>
      </c>
      <c r="R40" s="149">
        <f>+'(令和7年2月)'!R21</f>
        <v>4322311.5</v>
      </c>
      <c r="S40" s="144">
        <f>+'(令和7年2月)'!S21</f>
        <v>36184</v>
      </c>
      <c r="T40" s="145">
        <f>+'(令和7年2月)'!T21</f>
        <v>6663328.9000000004</v>
      </c>
      <c r="U40" s="148">
        <f>+'(令和7年2月)'!W20</f>
        <v>4945.2460000000001</v>
      </c>
      <c r="V40" s="149">
        <f>+'(令和7年2月)'!V21</f>
        <v>1090759.6976744186</v>
      </c>
      <c r="W40" s="148">
        <f>+'(令和7年2月)'!W21</f>
        <v>4729.2260000000006</v>
      </c>
      <c r="X40" s="149">
        <f>+'(令和7年2月)'!X21</f>
        <v>530750</v>
      </c>
      <c r="Y40" s="150">
        <f>+'(令和7年2月)'!Y21</f>
        <v>82611.747999999992</v>
      </c>
      <c r="Z40" s="151">
        <f>+'(令和7年2月)'!Z21</f>
        <v>20405381.388583511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+'(令和7年2月)'!E22</f>
        <v>1648.9</v>
      </c>
      <c r="F41" s="149">
        <f>+'(令和7年2月)'!F22</f>
        <v>319815</v>
      </c>
      <c r="G41" s="148">
        <f>+'(令和7年2月)'!G22</f>
        <v>1538.8130000000001</v>
      </c>
      <c r="H41" s="149">
        <f>+'(令和7年2月)'!H22</f>
        <v>672823</v>
      </c>
      <c r="I41" s="148">
        <f>+'(令和7年2月)'!I22</f>
        <v>3446.4</v>
      </c>
      <c r="J41" s="149">
        <f>+'(令和7年2月)'!J22</f>
        <v>3243437.8000000003</v>
      </c>
      <c r="K41" s="148">
        <f>+'(令和7年2月)'!K22</f>
        <v>6537</v>
      </c>
      <c r="L41" s="149">
        <f>+'(令和7年2月)'!L22</f>
        <v>6723426</v>
      </c>
      <c r="M41" s="148">
        <f>+'(令和7年2月)'!M22</f>
        <v>14387.384</v>
      </c>
      <c r="N41" s="149">
        <f>+'(令和7年2月)'!N22</f>
        <v>3114655.4529999997</v>
      </c>
      <c r="O41" s="148">
        <f>+'(令和7年2月)'!O22</f>
        <v>4539</v>
      </c>
      <c r="P41" s="149">
        <f>+'(令和7年2月)'!P22</f>
        <v>1360327.8</v>
      </c>
      <c r="Q41" s="148">
        <f>+'(令和7年2月)'!Q22</f>
        <v>56656.4</v>
      </c>
      <c r="R41" s="149">
        <f>+'(令和7年2月)'!R22</f>
        <v>11124034.4376</v>
      </c>
      <c r="S41" s="144">
        <f>+'(令和7年2月)'!S22</f>
        <v>35523.800000000003</v>
      </c>
      <c r="T41" s="145">
        <f>+'(令和7年2月)'!T22</f>
        <v>3280907.3</v>
      </c>
      <c r="U41" s="148">
        <f>+'(令和7年2月)'!U22</f>
        <v>4241.8</v>
      </c>
      <c r="V41" s="149">
        <f>+'(令和7年2月)'!V22</f>
        <v>1766572.7604651162</v>
      </c>
      <c r="W41" s="148">
        <f>+'(令和7年2月)'!W22</f>
        <v>7053.876699999998</v>
      </c>
      <c r="X41" s="149">
        <f>+'(令和7年2月)'!X22</f>
        <v>1171590</v>
      </c>
      <c r="Y41" s="150">
        <f>+'(令和7年2月)'!Y22</f>
        <v>135573.3737</v>
      </c>
      <c r="Z41" s="151">
        <f>+'(令和7年2月)'!Z22</f>
        <v>32777589.551065117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+'(令和7年2月)'!E23</f>
        <v>50.992142009158236</v>
      </c>
      <c r="F42" s="193">
        <f>+'(令和5年12月)'!F23</f>
        <v>0</v>
      </c>
      <c r="G42" s="192">
        <f>+'(令和7年2月)'!G23</f>
        <v>65.689577678526774</v>
      </c>
      <c r="H42" s="193">
        <f>+'(令和5年12月)'!H23</f>
        <v>0</v>
      </c>
      <c r="I42" s="192">
        <f>+'(令和7年2月)'!I23</f>
        <v>62.400309717382882</v>
      </c>
      <c r="J42" s="193">
        <f>+'(令和5年12月)'!J23</f>
        <v>0</v>
      </c>
      <c r="K42" s="192">
        <f>+'(令和7年2月)'!K23</f>
        <v>60.76809453471197</v>
      </c>
      <c r="L42" s="193">
        <f>+'(令和5年12月)'!L23</f>
        <v>0</v>
      </c>
      <c r="M42" s="192">
        <f>+'(令和7年2月)'!M23</f>
        <v>37.421291359924396</v>
      </c>
      <c r="N42" s="193">
        <f>+'(令和5年12月)'!N23</f>
        <v>0</v>
      </c>
      <c r="O42" s="192">
        <f>+'(令和7年2月)'!O23</f>
        <v>74.426807760141088</v>
      </c>
      <c r="P42" s="193">
        <f>+'(令和5年12月)'!P23</f>
        <v>0</v>
      </c>
      <c r="Q42" s="192">
        <f>+'(令和7年2月)'!Q23</f>
        <v>40.576000803778449</v>
      </c>
      <c r="R42" s="193">
        <f>+'(令和5年12月)'!R23</f>
        <v>0</v>
      </c>
      <c r="S42" s="192">
        <f>+'(令和7年2月)'!S23</f>
        <v>100.82674486015073</v>
      </c>
      <c r="T42" s="193">
        <f>+'(令和5年12月)'!T23</f>
        <v>0</v>
      </c>
      <c r="U42" s="192">
        <f>+'(令和7年2月)'!U23</f>
        <v>80.683100112809925</v>
      </c>
      <c r="V42" s="193">
        <f>+'(令和5年12月)'!V23</f>
        <v>0</v>
      </c>
      <c r="W42" s="192">
        <f>+'(令和7年2月)'!W23</f>
        <v>69.641935397349357</v>
      </c>
      <c r="X42" s="193">
        <f>+'(令和5年12月)'!X23</f>
        <v>0</v>
      </c>
      <c r="Y42" s="192">
        <f>+'(令和7年2月)'!Y23</f>
        <v>61.786358013474349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9">E20-E39</f>
        <v>220</v>
      </c>
      <c r="F43" s="93">
        <f t="shared" si="19"/>
        <v>43924</v>
      </c>
      <c r="G43" s="90">
        <f t="shared" si="19"/>
        <v>270.52</v>
      </c>
      <c r="H43" s="91">
        <f t="shared" si="19"/>
        <v>115526</v>
      </c>
      <c r="I43" s="92">
        <f t="shared" si="19"/>
        <v>-272.40000000000009</v>
      </c>
      <c r="J43" s="93">
        <f t="shared" si="19"/>
        <v>177501.74545454537</v>
      </c>
      <c r="K43" s="90">
        <f t="shared" si="19"/>
        <v>-3603</v>
      </c>
      <c r="L43" s="91">
        <f t="shared" si="19"/>
        <v>-997850</v>
      </c>
      <c r="M43" s="92">
        <f t="shared" si="19"/>
        <v>2314.08</v>
      </c>
      <c r="N43" s="93">
        <f t="shared" si="19"/>
        <v>295613.89999999991</v>
      </c>
      <c r="O43" s="90">
        <f t="shared" si="19"/>
        <v>823</v>
      </c>
      <c r="P43" s="91">
        <f t="shared" si="19"/>
        <v>294512.19999999972</v>
      </c>
      <c r="Q43" s="92">
        <f t="shared" si="19"/>
        <v>1907.5</v>
      </c>
      <c r="R43" s="93">
        <f t="shared" si="19"/>
        <v>1662107.4000000004</v>
      </c>
      <c r="S43" s="90">
        <f t="shared" si="19"/>
        <v>11862</v>
      </c>
      <c r="T43" s="91">
        <f t="shared" si="19"/>
        <v>2399674.8999999994</v>
      </c>
      <c r="U43" s="92">
        <f t="shared" si="19"/>
        <v>463</v>
      </c>
      <c r="V43" s="93">
        <f t="shared" si="19"/>
        <v>235133.00930232555</v>
      </c>
      <c r="W43" s="90">
        <f t="shared" si="19"/>
        <v>727.93099999999959</v>
      </c>
      <c r="X43" s="91">
        <f t="shared" si="19"/>
        <v>4045038.4000000004</v>
      </c>
      <c r="Y43" s="90">
        <f t="shared" si="19"/>
        <v>14712.630999999994</v>
      </c>
      <c r="Z43" s="91">
        <f t="shared" si="19"/>
        <v>8271181.5547568686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9"/>
        <v>0</v>
      </c>
      <c r="F44" s="97">
        <f t="shared" si="19"/>
        <v>20687</v>
      </c>
      <c r="G44" s="94">
        <f t="shared" si="19"/>
        <v>57.769000000000005</v>
      </c>
      <c r="H44" s="95">
        <f t="shared" si="19"/>
        <v>34699</v>
      </c>
      <c r="I44" s="96">
        <f t="shared" si="19"/>
        <v>1052.4000000000001</v>
      </c>
      <c r="J44" s="97">
        <f t="shared" si="19"/>
        <v>1915967.6545454548</v>
      </c>
      <c r="K44" s="94">
        <f t="shared" si="19"/>
        <v>-244</v>
      </c>
      <c r="L44" s="95">
        <f t="shared" si="19"/>
        <v>-600160</v>
      </c>
      <c r="M44" s="96">
        <f t="shared" si="19"/>
        <v>2878.9960000000001</v>
      </c>
      <c r="N44" s="97">
        <f t="shared" si="19"/>
        <v>841202.09999999986</v>
      </c>
      <c r="O44" s="94">
        <f t="shared" si="19"/>
        <v>932</v>
      </c>
      <c r="P44" s="95">
        <f t="shared" si="19"/>
        <v>535663.70000000019</v>
      </c>
      <c r="Q44" s="96">
        <f t="shared" si="19"/>
        <v>431.09999999999854</v>
      </c>
      <c r="R44" s="97">
        <f t="shared" si="19"/>
        <v>1395046.4000000004</v>
      </c>
      <c r="S44" s="94">
        <f t="shared" si="19"/>
        <v>14520</v>
      </c>
      <c r="T44" s="95">
        <f t="shared" si="19"/>
        <v>2781979.1999999993</v>
      </c>
      <c r="U44" s="96">
        <f>W20-U40</f>
        <v>727.93099999999959</v>
      </c>
      <c r="V44" s="97">
        <f t="shared" si="19"/>
        <v>884581.59069767455</v>
      </c>
      <c r="W44" s="94">
        <f t="shared" si="19"/>
        <v>890.17099999999937</v>
      </c>
      <c r="X44" s="95">
        <f t="shared" si="19"/>
        <v>2098395.7000000002</v>
      </c>
      <c r="Y44" s="94">
        <f t="shared" si="19"/>
        <v>21560.83600000001</v>
      </c>
      <c r="Z44" s="95">
        <f t="shared" si="19"/>
        <v>9908062.3452431262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9"/>
        <v>-27</v>
      </c>
      <c r="F45" s="97">
        <f t="shared" si="19"/>
        <v>-1016</v>
      </c>
      <c r="G45" s="94">
        <f t="shared" si="19"/>
        <v>151.08599999999979</v>
      </c>
      <c r="H45" s="95">
        <f t="shared" si="19"/>
        <v>60461</v>
      </c>
      <c r="I45" s="96">
        <f t="shared" si="19"/>
        <v>-889.5</v>
      </c>
      <c r="J45" s="97">
        <f t="shared" si="19"/>
        <v>-1530276.8818181821</v>
      </c>
      <c r="K45" s="94">
        <f t="shared" si="19"/>
        <v>-440</v>
      </c>
      <c r="L45" s="95">
        <f t="shared" si="19"/>
        <v>-702556</v>
      </c>
      <c r="M45" s="96">
        <f t="shared" si="19"/>
        <v>-31.012000000000626</v>
      </c>
      <c r="N45" s="97">
        <f t="shared" si="19"/>
        <v>-291779</v>
      </c>
      <c r="O45" s="94">
        <f t="shared" si="19"/>
        <v>-187</v>
      </c>
      <c r="P45" s="95">
        <f t="shared" si="19"/>
        <v>-254200.10000000009</v>
      </c>
      <c r="Q45" s="96">
        <f t="shared" si="19"/>
        <v>-665.5</v>
      </c>
      <c r="R45" s="97">
        <f t="shared" si="19"/>
        <v>-92161.5</v>
      </c>
      <c r="S45" s="94">
        <f t="shared" si="19"/>
        <v>-3023.0000000000036</v>
      </c>
      <c r="T45" s="95">
        <f t="shared" si="19"/>
        <v>-269669</v>
      </c>
      <c r="U45" s="96">
        <f t="shared" si="19"/>
        <v>-428.40000000000009</v>
      </c>
      <c r="V45" s="97">
        <f t="shared" si="19"/>
        <v>-337469.74418604653</v>
      </c>
      <c r="W45" s="94">
        <f t="shared" si="19"/>
        <v>53.780000000001564</v>
      </c>
      <c r="X45" s="95">
        <f t="shared" si="19"/>
        <v>1978683.7000000002</v>
      </c>
      <c r="Y45" s="94">
        <f t="shared" si="19"/>
        <v>-5486.5460000000021</v>
      </c>
      <c r="Z45" s="95">
        <f t="shared" si="19"/>
        <v>-1439983.5260042287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10.888743401138932</v>
      </c>
      <c r="F46" s="193"/>
      <c r="G46" s="192">
        <f>G23-G42</f>
        <v>8.3484907524760388</v>
      </c>
      <c r="H46" s="193"/>
      <c r="I46" s="192">
        <f>I23-I42</f>
        <v>17.713960767183934</v>
      </c>
      <c r="J46" s="193"/>
      <c r="K46" s="192">
        <f>K23-K42</f>
        <v>-42.37328687284716</v>
      </c>
      <c r="L46" s="193"/>
      <c r="M46" s="192">
        <f>M23-M42</f>
        <v>17.41208532195391</v>
      </c>
      <c r="N46" s="193"/>
      <c r="O46" s="192">
        <f t="shared" si="19"/>
        <v>21.254217996241763</v>
      </c>
      <c r="P46" s="193"/>
      <c r="Q46" s="192">
        <f t="shared" si="19"/>
        <v>3.0872738597066061</v>
      </c>
      <c r="R46" s="193"/>
      <c r="S46" s="192">
        <f t="shared" si="19"/>
        <v>43.804756096855996</v>
      </c>
      <c r="T46" s="193"/>
      <c r="U46" s="192">
        <f t="shared" si="19"/>
        <v>38.161584066353839</v>
      </c>
      <c r="V46" s="193"/>
      <c r="W46" s="192">
        <f t="shared" si="19"/>
        <v>10.099245737738769</v>
      </c>
      <c r="X46" s="193"/>
      <c r="Y46" s="192">
        <f t="shared" si="19"/>
        <v>14.592271879411065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0">E20/E39*100</f>
        <v>128.13299232736571</v>
      </c>
      <c r="F47" s="72">
        <f t="shared" si="20"/>
        <v>161.20105893827505</v>
      </c>
      <c r="G47" s="71">
        <f t="shared" si="20"/>
        <v>127.04494127032844</v>
      </c>
      <c r="H47" s="73">
        <f t="shared" si="20"/>
        <v>127.32829628087639</v>
      </c>
      <c r="I47" s="74">
        <f t="shared" si="20"/>
        <v>87.797885683569248</v>
      </c>
      <c r="J47" s="72">
        <f t="shared" si="20"/>
        <v>112.11519156057787</v>
      </c>
      <c r="K47" s="71">
        <f t="shared" si="20"/>
        <v>20.726072607260726</v>
      </c>
      <c r="L47" s="73">
        <f t="shared" si="20"/>
        <v>72.400637038159772</v>
      </c>
      <c r="M47" s="74">
        <f t="shared" si="20"/>
        <v>141.6876238515583</v>
      </c>
      <c r="N47" s="72">
        <f t="shared" si="20"/>
        <v>123.86751889187578</v>
      </c>
      <c r="O47" s="71">
        <f t="shared" si="20"/>
        <v>124.50863609291245</v>
      </c>
      <c r="P47" s="73">
        <f t="shared" si="20"/>
        <v>127.03672178318564</v>
      </c>
      <c r="Q47" s="74">
        <f t="shared" si="20"/>
        <v>108.53372106028409</v>
      </c>
      <c r="R47" s="72">
        <f t="shared" si="20"/>
        <v>141.93969401141385</v>
      </c>
      <c r="S47" s="71">
        <f t="shared" si="20"/>
        <v>133.11650241491947</v>
      </c>
      <c r="T47" s="73">
        <f t="shared" si="20"/>
        <v>135.41451561978442</v>
      </c>
      <c r="U47" s="74">
        <f t="shared" si="20"/>
        <v>113.47105033459412</v>
      </c>
      <c r="V47" s="72">
        <f t="shared" si="20"/>
        <v>116.76242602986713</v>
      </c>
      <c r="W47" s="71">
        <f t="shared" si="20"/>
        <v>114.71981373626305</v>
      </c>
      <c r="X47" s="73">
        <f t="shared" si="20"/>
        <v>818.74610645870314</v>
      </c>
      <c r="Y47" s="71">
        <f t="shared" si="20"/>
        <v>117.51036601462749</v>
      </c>
      <c r="Z47" s="73">
        <f t="shared" si="20"/>
        <v>140.13665307683365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0"/>
        <v>100</v>
      </c>
      <c r="F48" s="66">
        <f t="shared" si="20"/>
        <v>121.54379679868366</v>
      </c>
      <c r="G48" s="63">
        <f t="shared" si="20"/>
        <v>105.44002124441816</v>
      </c>
      <c r="H48" s="64">
        <f t="shared" si="20"/>
        <v>107.83096366508688</v>
      </c>
      <c r="I48" s="65">
        <f t="shared" si="20"/>
        <v>158.56101496856047</v>
      </c>
      <c r="J48" s="66">
        <f t="shared" si="20"/>
        <v>252.43255906228529</v>
      </c>
      <c r="K48" s="63">
        <f t="shared" si="20"/>
        <v>84.993849938499395</v>
      </c>
      <c r="L48" s="64">
        <f t="shared" si="20"/>
        <v>84.691154968895617</v>
      </c>
      <c r="M48" s="65">
        <f t="shared" si="20"/>
        <v>157.38371360643688</v>
      </c>
      <c r="N48" s="66">
        <f t="shared" si="20"/>
        <v>185.42270985302596</v>
      </c>
      <c r="O48" s="63">
        <f t="shared" si="20"/>
        <v>127.46022392457277</v>
      </c>
      <c r="P48" s="64">
        <f t="shared" si="20"/>
        <v>148.82631611425933</v>
      </c>
      <c r="Q48" s="65">
        <f t="shared" si="20"/>
        <v>101.75999412110524</v>
      </c>
      <c r="R48" s="66">
        <f t="shared" si="20"/>
        <v>132.27547112233813</v>
      </c>
      <c r="S48" s="63">
        <f t="shared" si="20"/>
        <v>140.12823347335839</v>
      </c>
      <c r="T48" s="64">
        <f t="shared" si="20"/>
        <v>141.75059105967287</v>
      </c>
      <c r="U48" s="65">
        <f>W20/U40*100</f>
        <v>114.71981373626305</v>
      </c>
      <c r="V48" s="66">
        <f t="shared" si="20"/>
        <v>181.09775164810992</v>
      </c>
      <c r="W48" s="63">
        <f t="shared" si="20"/>
        <v>118.82276296374923</v>
      </c>
      <c r="X48" s="64">
        <f t="shared" si="20"/>
        <v>495.36423928403207</v>
      </c>
      <c r="Y48" s="63">
        <f t="shared" si="20"/>
        <v>126.09899502429123</v>
      </c>
      <c r="Z48" s="64">
        <f t="shared" si="20"/>
        <v>148.55612427213211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0"/>
        <v>98.362544726787561</v>
      </c>
      <c r="F49" s="70">
        <f t="shared" si="20"/>
        <v>99.682316339133564</v>
      </c>
      <c r="G49" s="67">
        <f t="shared" si="20"/>
        <v>109.81834699862816</v>
      </c>
      <c r="H49" s="68">
        <f t="shared" si="20"/>
        <v>108.98616723863483</v>
      </c>
      <c r="I49" s="69">
        <f t="shared" si="20"/>
        <v>74.190459610027858</v>
      </c>
      <c r="J49" s="70">
        <f t="shared" si="20"/>
        <v>52.819293102578321</v>
      </c>
      <c r="K49" s="67">
        <f t="shared" si="20"/>
        <v>93.269083677527917</v>
      </c>
      <c r="L49" s="68">
        <f t="shared" si="20"/>
        <v>89.550624934371257</v>
      </c>
      <c r="M49" s="69">
        <f t="shared" si="20"/>
        <v>99.784450043176705</v>
      </c>
      <c r="N49" s="70">
        <f t="shared" si="20"/>
        <v>90.632061735144347</v>
      </c>
      <c r="O49" s="67">
        <f t="shared" si="20"/>
        <v>95.880149812734089</v>
      </c>
      <c r="P49" s="68">
        <f t="shared" si="20"/>
        <v>81.313320215906785</v>
      </c>
      <c r="Q49" s="69">
        <f t="shared" si="20"/>
        <v>98.825375420958622</v>
      </c>
      <c r="R49" s="70">
        <f t="shared" si="20"/>
        <v>99.171510116073648</v>
      </c>
      <c r="S49" s="67">
        <f t="shared" si="20"/>
        <v>91.490212195767342</v>
      </c>
      <c r="T49" s="68">
        <f t="shared" si="20"/>
        <v>91.780657746715363</v>
      </c>
      <c r="U49" s="69">
        <f t="shared" si="20"/>
        <v>89.900513932764397</v>
      </c>
      <c r="V49" s="70">
        <f t="shared" si="20"/>
        <v>80.896923594746525</v>
      </c>
      <c r="W49" s="67">
        <f t="shared" si="20"/>
        <v>100.76241763624819</v>
      </c>
      <c r="X49" s="68">
        <f t="shared" si="20"/>
        <v>268.8887494772062</v>
      </c>
      <c r="Y49" s="67">
        <f t="shared" si="20"/>
        <v>95.953079981515572</v>
      </c>
      <c r="Z49" s="68">
        <f t="shared" si="20"/>
        <v>95.606804692697622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G3:H3"/>
    <mergeCell ref="I3:J3"/>
    <mergeCell ref="K3:L3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96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92</v>
      </c>
      <c r="P10" s="30">
        <v>11283.300000000007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29034.112999999998</v>
      </c>
      <c r="Z10" s="36">
        <f t="shared" si="0"/>
        <v>5264856.8390651168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4539</v>
      </c>
      <c r="P22" s="34">
        <f t="shared" si="2"/>
        <v>1360327.8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135573.3737</v>
      </c>
      <c r="Z22" s="24">
        <f>+Z19+Z16+Z13+Z10+Z7</f>
        <v>32777589.551065117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50.992142009158236</v>
      </c>
      <c r="F23" s="178"/>
      <c r="G23" s="177">
        <f>(G20+G21)/(G22+G41)*100</f>
        <v>65.689577678526774</v>
      </c>
      <c r="H23" s="178"/>
      <c r="I23" s="177">
        <f>(I20+I21)/(I22+I41)*100</f>
        <v>62.400309717382882</v>
      </c>
      <c r="J23" s="178"/>
      <c r="K23" s="177">
        <f>(K20+K21)/(K22+K41)*100</f>
        <v>60.76809453471197</v>
      </c>
      <c r="L23" s="178"/>
      <c r="M23" s="177">
        <f>(M20+M21)/(M22+M41)*100</f>
        <v>37.421291359924396</v>
      </c>
      <c r="N23" s="178"/>
      <c r="O23" s="177">
        <f>(O20+O21)/(O22+O41)*100</f>
        <v>74.426807760141088</v>
      </c>
      <c r="P23" s="178"/>
      <c r="Q23" s="177">
        <f>(Q20+Q21)/(Q22+Q41)*100</f>
        <v>40.576000803778449</v>
      </c>
      <c r="R23" s="178"/>
      <c r="S23" s="177">
        <f>(S20+S21)/(S22+S41)*100</f>
        <v>100.82674486015073</v>
      </c>
      <c r="T23" s="178"/>
      <c r="U23" s="177">
        <f>(U20+U21)/(U22+U41)*100</f>
        <v>80.683100112809925</v>
      </c>
      <c r="V23" s="178"/>
      <c r="W23" s="177">
        <f>(W20+W21)/(W22+W41)*100</f>
        <v>69.641935397349357</v>
      </c>
      <c r="X23" s="178"/>
      <c r="Y23" s="177">
        <f>(Y20+Y21)/(Y22+Y41)*100</f>
        <v>61.786358013474349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193956.57711201406</v>
      </c>
      <c r="F24" s="180"/>
      <c r="G24" s="181">
        <f>H22/G22*1000</f>
        <v>437235.06364970922</v>
      </c>
      <c r="H24" s="182"/>
      <c r="I24" s="183">
        <f>J22/I22*1000</f>
        <v>941108.92525533889</v>
      </c>
      <c r="J24" s="184"/>
      <c r="K24" s="181">
        <f>L22/K22*1000</f>
        <v>1028518.5865075723</v>
      </c>
      <c r="L24" s="182"/>
      <c r="M24" s="183">
        <f>N22/M22*1000</f>
        <v>216485.1826433492</v>
      </c>
      <c r="N24" s="184"/>
      <c r="O24" s="181">
        <f>P22/O22*1000</f>
        <v>299697.68671513547</v>
      </c>
      <c r="P24" s="182"/>
      <c r="Q24" s="183">
        <f>R22/Q22*1000</f>
        <v>196342.06263723073</v>
      </c>
      <c r="R24" s="184"/>
      <c r="S24" s="181">
        <f>T22/S22*1000</f>
        <v>92358.005055765418</v>
      </c>
      <c r="T24" s="182"/>
      <c r="U24" s="183">
        <f>V22/U22*1000</f>
        <v>416467.71664508374</v>
      </c>
      <c r="V24" s="184"/>
      <c r="W24" s="181">
        <f>X22/W22*1000</f>
        <v>166091.64716474278</v>
      </c>
      <c r="X24" s="182"/>
      <c r="Y24" s="183">
        <f>Z22/Y22*1000</f>
        <v>241770.11057935425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1.2162417700460311</v>
      </c>
      <c r="F25" s="49"/>
      <c r="G25" s="50">
        <f>G22/Y22*100</f>
        <v>1.1350407222329086</v>
      </c>
      <c r="H25" s="51"/>
      <c r="I25" s="48">
        <f>I22/Y22*100</f>
        <v>2.5420920833808243</v>
      </c>
      <c r="J25" s="49"/>
      <c r="K25" s="50">
        <f>K22/Y22*100</f>
        <v>4.8217432535574645</v>
      </c>
      <c r="L25" s="51"/>
      <c r="M25" s="48">
        <f>M22/Y22*100</f>
        <v>10.612249003876489</v>
      </c>
      <c r="N25" s="49"/>
      <c r="O25" s="50">
        <f>O22/Y22*100</f>
        <v>3.348002543658763</v>
      </c>
      <c r="P25" s="51"/>
      <c r="Q25" s="48">
        <f>Q22/Y22*100</f>
        <v>41.790211789942347</v>
      </c>
      <c r="R25" s="49"/>
      <c r="S25" s="50">
        <f>S22/Y22*100</f>
        <v>26.202637752902657</v>
      </c>
      <c r="T25" s="51"/>
      <c r="U25" s="48">
        <f>U22/Y22*100</f>
        <v>3.1287854570812379</v>
      </c>
      <c r="V25" s="49"/>
      <c r="W25" s="50">
        <f>W22/Y22*100</f>
        <v>5.202995623321276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94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95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+'(令和6年2月)'!E23</f>
        <v>53.374557670867077</v>
      </c>
      <c r="F30" s="186">
        <f>+'(令和5年1月)'!F23</f>
        <v>0</v>
      </c>
      <c r="G30" s="185">
        <f>+'(令和6年2月)'!G23</f>
        <v>74.038777564999805</v>
      </c>
      <c r="H30" s="186">
        <f>+'(令和5年1月)'!H23</f>
        <v>0</v>
      </c>
      <c r="I30" s="185">
        <f>+'(令和6年2月)'!I23</f>
        <v>52.735229759299784</v>
      </c>
      <c r="J30" s="186">
        <f>+'(令和5年1月)'!J23</f>
        <v>0</v>
      </c>
      <c r="K30" s="185">
        <f>+'(令和6年2月)'!K23</f>
        <v>34.767453440892346</v>
      </c>
      <c r="L30" s="186">
        <f>+'(令和5年1月)'!L23</f>
        <v>0</v>
      </c>
      <c r="M30" s="185">
        <f>+'(令和6年2月)'!M23</f>
        <v>38.876717229889792</v>
      </c>
      <c r="N30" s="186">
        <f>+'(令和5年1月)'!N23</f>
        <v>0</v>
      </c>
      <c r="O30" s="185">
        <f>+'(令和6年2月)'!O23</f>
        <v>74.194194194194196</v>
      </c>
      <c r="P30" s="186">
        <f>+'(令和5年1月)'!P23</f>
        <v>0</v>
      </c>
      <c r="Q30" s="185">
        <f>+'(令和6年2月)'!Q23</f>
        <v>42.829633476134838</v>
      </c>
      <c r="R30" s="186">
        <f>+'(令和5年1月)'!R23</f>
        <v>0</v>
      </c>
      <c r="S30" s="185">
        <f>+'(令和6年2月)'!S23</f>
        <v>112.19381913090305</v>
      </c>
      <c r="T30" s="186">
        <f>+'(令和5年1月)'!T23</f>
        <v>0</v>
      </c>
      <c r="U30" s="185">
        <f>+'(令和6年2月)'!U23</f>
        <v>70.662055335968375</v>
      </c>
      <c r="V30" s="186">
        <f>+'(令和5年1月)'!V23</f>
        <v>0</v>
      </c>
      <c r="W30" s="185">
        <f>+'(令和6年2月)'!W23</f>
        <v>61.201619354109496</v>
      </c>
      <c r="X30" s="186">
        <f>+'(令和5年1月)'!X23</f>
        <v>0</v>
      </c>
      <c r="Y30" s="185">
        <f>+'(令和6年2月)'!Y23</f>
        <v>63.036883528815544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-434</v>
      </c>
      <c r="P33" s="97">
        <f t="shared" si="5"/>
        <v>-155086.19999999995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-3071.1520000000019</v>
      </c>
      <c r="Z33" s="95">
        <f t="shared" si="5"/>
        <v>2933499.3215725161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-2.3824156617088406</v>
      </c>
      <c r="F34" s="188"/>
      <c r="G34" s="187">
        <f t="shared" ref="G34" si="7">+G23-G30</f>
        <v>-8.3491998864730306</v>
      </c>
      <c r="H34" s="188"/>
      <c r="I34" s="187">
        <f t="shared" ref="I34" si="8">+I23-I30</f>
        <v>9.6650799580830977</v>
      </c>
      <c r="J34" s="188"/>
      <c r="K34" s="187">
        <f t="shared" ref="K34" si="9">+K23-K30</f>
        <v>26.000641093819624</v>
      </c>
      <c r="L34" s="188"/>
      <c r="M34" s="187">
        <f t="shared" ref="M34" si="10">+M23-M30</f>
        <v>-1.4554258699653957</v>
      </c>
      <c r="N34" s="188"/>
      <c r="O34" s="187">
        <f t="shared" ref="O34" si="11">+O23-O30</f>
        <v>0.23261356594689175</v>
      </c>
      <c r="P34" s="188"/>
      <c r="Q34" s="187">
        <f t="shared" ref="Q34" si="12">+Q23-Q30</f>
        <v>-2.2536326723563889</v>
      </c>
      <c r="R34" s="188"/>
      <c r="S34" s="187">
        <f t="shared" ref="S34" si="13">+S23-S30</f>
        <v>-11.367074270752326</v>
      </c>
      <c r="T34" s="188"/>
      <c r="U34" s="187">
        <f t="shared" ref="U34" si="14">+U23-U30</f>
        <v>10.021044776841549</v>
      </c>
      <c r="V34" s="188"/>
      <c r="W34" s="187">
        <f t="shared" ref="W34" si="15">+W23-W30</f>
        <v>8.4403160432398607</v>
      </c>
      <c r="X34" s="188"/>
      <c r="Y34" s="187">
        <f t="shared" ref="Y34" si="16">+Y23-Y30</f>
        <v>-1.2505255153411952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91.272873516991766</v>
      </c>
      <c r="P37" s="70">
        <f t="shared" si="17"/>
        <v>89.766083723655726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97.784873232827536</v>
      </c>
      <c r="Z37" s="68">
        <f t="shared" si="17"/>
        <v>109.82941446368355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+'(令和7年1月)'!E23</f>
        <v>46.60110069302894</v>
      </c>
      <c r="F42" s="193">
        <f>+'(令和5年12月)'!F23</f>
        <v>0</v>
      </c>
      <c r="G42" s="192">
        <f>+'(令和7年1月)'!G23</f>
        <v>65.115785595965704</v>
      </c>
      <c r="H42" s="193">
        <f>+'(令和5年12月)'!H23</f>
        <v>0</v>
      </c>
      <c r="I42" s="192">
        <f>+'(令和7年1月)'!I23</f>
        <v>62.655519389323075</v>
      </c>
      <c r="J42" s="193">
        <f>+'(令和5年12月)'!J23</f>
        <v>0</v>
      </c>
      <c r="K42" s="192">
        <f>+'(令和7年1月)'!K23</f>
        <v>43.919463087248324</v>
      </c>
      <c r="L42" s="193">
        <f>+'(令和5年12月)'!L23</f>
        <v>0</v>
      </c>
      <c r="M42" s="192">
        <f>+'(令和7年1月)'!M23</f>
        <v>43.604500578630628</v>
      </c>
      <c r="N42" s="193">
        <f>+'(令和5年12月)'!N23</f>
        <v>0</v>
      </c>
      <c r="O42" s="192">
        <f>+'(令和7年1月)'!O23</f>
        <v>74.640347942455676</v>
      </c>
      <c r="P42" s="193">
        <f>+'(令和5年12月)'!P23</f>
        <v>0</v>
      </c>
      <c r="Q42" s="192">
        <f>+'(令和7年1月)'!Q23</f>
        <v>41.949865723855098</v>
      </c>
      <c r="R42" s="193">
        <f>+'(令和5年12月)'!R23</f>
        <v>0</v>
      </c>
      <c r="S42" s="192">
        <f>+'(令和7年1月)'!S23</f>
        <v>88.398273777918362</v>
      </c>
      <c r="T42" s="193">
        <f>+'(令和5年12月)'!T23</f>
        <v>0</v>
      </c>
      <c r="U42" s="192">
        <f>+'(令和7年1月)'!U23</f>
        <v>84.956998440879133</v>
      </c>
      <c r="V42" s="193">
        <f>+'(令和5年12月)'!V23</f>
        <v>0</v>
      </c>
      <c r="W42" s="192">
        <f>+'(令和7年1月)'!W23</f>
        <v>52.249841959527778</v>
      </c>
      <c r="X42" s="193">
        <f>+'(令和5年12月)'!X23</f>
        <v>0</v>
      </c>
      <c r="Y42" s="192">
        <f>+'(令和7年1月)'!Y23</f>
        <v>58.126970355958086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6</v>
      </c>
      <c r="P45" s="95">
        <f t="shared" si="18"/>
        <v>-2502.3999999999069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1452.6589999999851</v>
      </c>
      <c r="Z45" s="95">
        <f t="shared" si="18"/>
        <v>207443.46448203176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4.3910413161292965</v>
      </c>
      <c r="F46" s="193"/>
      <c r="G46" s="192">
        <f>G23-G42</f>
        <v>0.57379208256107006</v>
      </c>
      <c r="H46" s="193"/>
      <c r="I46" s="192">
        <f>I23-I42</f>
        <v>-0.25520967194019306</v>
      </c>
      <c r="J46" s="193"/>
      <c r="K46" s="192">
        <f>K23-K42</f>
        <v>16.848631447463646</v>
      </c>
      <c r="L46" s="193"/>
      <c r="M46" s="192">
        <f>M23-M42</f>
        <v>-6.1832092187062315</v>
      </c>
      <c r="N46" s="193"/>
      <c r="O46" s="192">
        <f t="shared" si="18"/>
        <v>-0.21354018231458838</v>
      </c>
      <c r="P46" s="193"/>
      <c r="Q46" s="192">
        <f t="shared" si="18"/>
        <v>-1.3738649200766488</v>
      </c>
      <c r="R46" s="193"/>
      <c r="S46" s="192">
        <f t="shared" si="18"/>
        <v>12.428471082232363</v>
      </c>
      <c r="T46" s="193"/>
      <c r="U46" s="192">
        <f t="shared" si="18"/>
        <v>-4.2738983280692082</v>
      </c>
      <c r="V46" s="193"/>
      <c r="W46" s="192">
        <f t="shared" si="18"/>
        <v>17.392093437821579</v>
      </c>
      <c r="X46" s="193"/>
      <c r="Y46" s="192">
        <f t="shared" si="18"/>
        <v>3.6593876575162625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100.13236267372601</v>
      </c>
      <c r="P49" s="68">
        <f t="shared" si="19"/>
        <v>99.816382114220829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101.08309816514867</v>
      </c>
      <c r="Z49" s="68">
        <f t="shared" si="19"/>
        <v>100.6369129076995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95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46.60110069302894</v>
      </c>
      <c r="F23" s="178"/>
      <c r="G23" s="177">
        <f>(G20+G21)/(G22+G41)*100</f>
        <v>65.115785595965704</v>
      </c>
      <c r="H23" s="178"/>
      <c r="I23" s="177">
        <f>(I20+I21)/(I22+I41)*100</f>
        <v>62.655519389323075</v>
      </c>
      <c r="J23" s="178"/>
      <c r="K23" s="177">
        <f>(K20+K21)/(K22+K41)*100</f>
        <v>43.919463087248324</v>
      </c>
      <c r="L23" s="178"/>
      <c r="M23" s="177">
        <f>(M20+M21)/(M22+M41)*100</f>
        <v>43.604500578630628</v>
      </c>
      <c r="N23" s="178"/>
      <c r="O23" s="177">
        <f>(O20+O21)/(O22+O41)*100</f>
        <v>74.640347942455676</v>
      </c>
      <c r="P23" s="178"/>
      <c r="Q23" s="177">
        <f>(Q20+Q21)/(Q22+Q41)*100</f>
        <v>41.949865723855098</v>
      </c>
      <c r="R23" s="178"/>
      <c r="S23" s="177">
        <f>(S20+S21)/(S22+S41)*100</f>
        <v>88.398273777918362</v>
      </c>
      <c r="T23" s="178"/>
      <c r="U23" s="177">
        <f>(U20+U21)/(U22+U41)*100</f>
        <v>84.956998440879133</v>
      </c>
      <c r="V23" s="178"/>
      <c r="W23" s="177">
        <f>(W20+W21)/(W22+W41)*100</f>
        <v>52.249841959527778</v>
      </c>
      <c r="X23" s="178"/>
      <c r="Y23" s="177">
        <f>(Y20+Y21)/(Y22+Y41)*100</f>
        <v>58.126970355958086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182152.57557308485</v>
      </c>
      <c r="F24" s="180"/>
      <c r="G24" s="181">
        <f>H22/G22*1000</f>
        <v>433113.73227248358</v>
      </c>
      <c r="H24" s="182"/>
      <c r="I24" s="183">
        <f>J22/I22*1000</f>
        <v>1008019.917215394</v>
      </c>
      <c r="J24" s="184"/>
      <c r="K24" s="181">
        <f>L22/K22*1000</f>
        <v>1942590.3814262024</v>
      </c>
      <c r="L24" s="182"/>
      <c r="M24" s="183">
        <f>N22/M22*1000</f>
        <v>206507.40846343304</v>
      </c>
      <c r="N24" s="184"/>
      <c r="O24" s="181">
        <f>P22/O22*1000</f>
        <v>300646.41517758655</v>
      </c>
      <c r="P24" s="182"/>
      <c r="Q24" s="183">
        <f>R22/Q22*1000</f>
        <v>195299.13173680191</v>
      </c>
      <c r="R24" s="184"/>
      <c r="S24" s="181">
        <f>T22/S22*1000</f>
        <v>88280.243418559548</v>
      </c>
      <c r="T24" s="182"/>
      <c r="U24" s="183">
        <f>V22/U22*1000</f>
        <v>355576.88551281265</v>
      </c>
      <c r="V24" s="184"/>
      <c r="W24" s="181">
        <f>X22/W22*1000</f>
        <v>166652.95135535669</v>
      </c>
      <c r="X24" s="182"/>
      <c r="Y24" s="183">
        <f>Z22/Y22*1000</f>
        <v>242842.02600199147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+'(令和6年1月)'!E23</f>
        <v>41.819200485162973</v>
      </c>
      <c r="F30" s="186">
        <f>+'(令和5年1月)'!F23</f>
        <v>0</v>
      </c>
      <c r="G30" s="185">
        <f>+'(令和6年1月)'!G23</f>
        <v>64.650334251862901</v>
      </c>
      <c r="H30" s="186">
        <f>+'(令和5年1月)'!H23</f>
        <v>0</v>
      </c>
      <c r="I30" s="185">
        <f>+'(令和6年1月)'!I23</f>
        <v>49.097185342538502</v>
      </c>
      <c r="J30" s="186">
        <f>+'(令和5年1月)'!J23</f>
        <v>0</v>
      </c>
      <c r="K30" s="185">
        <f>+'(令和6年1月)'!K23</f>
        <v>20.209823557463043</v>
      </c>
      <c r="L30" s="186">
        <f>+'(令和5年1月)'!L23</f>
        <v>0</v>
      </c>
      <c r="M30" s="185">
        <f>+'(令和6年1月)'!M23</f>
        <v>30.826355214721186</v>
      </c>
      <c r="N30" s="186">
        <f>+'(令和5年1月)'!N23</f>
        <v>0</v>
      </c>
      <c r="O30" s="185">
        <f>+'(令和6年1月)'!O23</f>
        <v>73.808318996053032</v>
      </c>
      <c r="P30" s="186">
        <f>+'(令和5年1月)'!P23</f>
        <v>0</v>
      </c>
      <c r="Q30" s="185">
        <f>+'(令和6年1月)'!Q23</f>
        <v>34.566606195299833</v>
      </c>
      <c r="R30" s="186">
        <f>+'(令和5年1月)'!R23</f>
        <v>0</v>
      </c>
      <c r="S30" s="185">
        <f>+'(令和6年1月)'!S23</f>
        <v>95.575188398785571</v>
      </c>
      <c r="T30" s="186">
        <f>+'(令和5年1月)'!T23</f>
        <v>0</v>
      </c>
      <c r="U30" s="185">
        <f>+'(令和6年1月)'!U23</f>
        <v>58.055430374042359</v>
      </c>
      <c r="V30" s="186">
        <f>+'(令和5年1月)'!V23</f>
        <v>0</v>
      </c>
      <c r="W30" s="185">
        <f>+'(令和6年1月)'!W23</f>
        <v>54.528997252711243</v>
      </c>
      <c r="X30" s="186">
        <f>+'(令和5年1月)'!X23</f>
        <v>0</v>
      </c>
      <c r="Y30" s="185">
        <f>+'(令和6年1月)'!Y23</f>
        <v>53.13625414806026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4.7819002078659665</v>
      </c>
      <c r="F34" s="188"/>
      <c r="G34" s="187">
        <f t="shared" ref="G34" si="7">+G23-G30</f>
        <v>0.46545134410280298</v>
      </c>
      <c r="H34" s="188"/>
      <c r="I34" s="187">
        <f t="shared" ref="I34" si="8">+I23-I30</f>
        <v>13.558334046784573</v>
      </c>
      <c r="J34" s="188"/>
      <c r="K34" s="187">
        <f t="shared" ref="K34" si="9">+K23-K30</f>
        <v>23.709639529785282</v>
      </c>
      <c r="L34" s="188"/>
      <c r="M34" s="187">
        <f t="shared" ref="M34" si="10">+M23-M30</f>
        <v>12.778145363909442</v>
      </c>
      <c r="N34" s="188"/>
      <c r="O34" s="187">
        <f t="shared" ref="O34" si="11">+O23-O30</f>
        <v>0.83202894640264446</v>
      </c>
      <c r="P34" s="188"/>
      <c r="Q34" s="187">
        <f t="shared" ref="Q34" si="12">+Q23-Q30</f>
        <v>7.3832595285552642</v>
      </c>
      <c r="R34" s="188"/>
      <c r="S34" s="187">
        <f t="shared" ref="S34" si="13">+S23-S30</f>
        <v>-7.1769146208672083</v>
      </c>
      <c r="T34" s="188"/>
      <c r="U34" s="187">
        <f t="shared" ref="U34" si="14">+U23-U30</f>
        <v>26.901568066836774</v>
      </c>
      <c r="V34" s="188"/>
      <c r="W34" s="187">
        <f t="shared" ref="W34" si="15">+W23-W30</f>
        <v>-2.2791552931834644</v>
      </c>
      <c r="X34" s="188"/>
      <c r="Y34" s="187">
        <f t="shared" ref="Y34" si="16">+Y23-Y30</f>
        <v>4.990716207897826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+'(令和6年12月)'!E23</f>
        <v>41.509159639430067</v>
      </c>
      <c r="F42" s="193">
        <f>+'(令和5年12月)'!F23</f>
        <v>0</v>
      </c>
      <c r="G42" s="192">
        <f>+'(令和6年12月)'!G23</f>
        <v>71.393427006654349</v>
      </c>
      <c r="H42" s="193">
        <f>+'(令和5年12月)'!H23</f>
        <v>0</v>
      </c>
      <c r="I42" s="192">
        <f>+'(令和6年12月)'!I23</f>
        <v>65.499983317206627</v>
      </c>
      <c r="J42" s="193">
        <f>+'(令和5年12月)'!J23</f>
        <v>0</v>
      </c>
      <c r="K42" s="192">
        <f>+'(令和6年12月)'!K23</f>
        <v>47.034908173279128</v>
      </c>
      <c r="L42" s="193">
        <f>+'(令和5年12月)'!L23</f>
        <v>0</v>
      </c>
      <c r="M42" s="192">
        <f>+'(令和6年12月)'!M23</f>
        <v>51.668823429299785</v>
      </c>
      <c r="N42" s="193">
        <f>+'(令和5年12月)'!N23</f>
        <v>0</v>
      </c>
      <c r="O42" s="192">
        <f>+'(令和6年12月)'!O23</f>
        <v>104.22847022359973</v>
      </c>
      <c r="P42" s="193">
        <f>+'(令和5年12月)'!P23</f>
        <v>0</v>
      </c>
      <c r="Q42" s="192">
        <f>+'(令和6年12月)'!Q23</f>
        <v>39.785047626231801</v>
      </c>
      <c r="R42" s="193">
        <f>+'(令和5年12月)'!R23</f>
        <v>0</v>
      </c>
      <c r="S42" s="192">
        <f>+'(令和6年12月)'!S23</f>
        <v>89.752013349778707</v>
      </c>
      <c r="T42" s="193">
        <f>+'(令和5年12月)'!T23</f>
        <v>0</v>
      </c>
      <c r="U42" s="192">
        <f>+'(令和6年12月)'!U23</f>
        <v>81.890420365919468</v>
      </c>
      <c r="V42" s="193">
        <f>+'(令和5年12月)'!V23</f>
        <v>0</v>
      </c>
      <c r="W42" s="192">
        <f>+'(令和6年12月)'!W23</f>
        <v>82.729890522144672</v>
      </c>
      <c r="X42" s="193">
        <f>+'(令和5年12月)'!X23</f>
        <v>0</v>
      </c>
      <c r="Y42" s="192">
        <f>+'(令和6年12月)'!Y23</f>
        <v>60.878794366852318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5.0919410535988732</v>
      </c>
      <c r="F46" s="193"/>
      <c r="G46" s="192">
        <f>G23-G42</f>
        <v>-6.2776414106886449</v>
      </c>
      <c r="H46" s="193"/>
      <c r="I46" s="192">
        <f>I23-I42</f>
        <v>-2.8444639278835524</v>
      </c>
      <c r="J46" s="193"/>
      <c r="K46" s="192">
        <f>K23-K42</f>
        <v>-3.1154450860308032</v>
      </c>
      <c r="L46" s="193"/>
      <c r="M46" s="192">
        <f>M23-M42</f>
        <v>-8.0643228506691571</v>
      </c>
      <c r="N46" s="193"/>
      <c r="O46" s="192">
        <f t="shared" si="18"/>
        <v>-29.588122281144052</v>
      </c>
      <c r="P46" s="193"/>
      <c r="Q46" s="192">
        <f t="shared" si="18"/>
        <v>2.1648180976232965</v>
      </c>
      <c r="R46" s="193"/>
      <c r="S46" s="192">
        <f t="shared" si="18"/>
        <v>-1.3537395718603449</v>
      </c>
      <c r="T46" s="193"/>
      <c r="U46" s="192">
        <f t="shared" si="18"/>
        <v>3.0665780749596649</v>
      </c>
      <c r="V46" s="193"/>
      <c r="W46" s="192">
        <f t="shared" si="18"/>
        <v>-30.480048562616894</v>
      </c>
      <c r="X46" s="193"/>
      <c r="Y46" s="192">
        <f t="shared" si="18"/>
        <v>-2.7518240108942322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94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41.509159639430067</v>
      </c>
      <c r="F23" s="178"/>
      <c r="G23" s="177">
        <f>(G20+G21)/(G22+G41)*100</f>
        <v>71.393427006654349</v>
      </c>
      <c r="H23" s="178"/>
      <c r="I23" s="177">
        <f>(I20+I21)/(I22+I41)*100</f>
        <v>65.499983317206627</v>
      </c>
      <c r="J23" s="178"/>
      <c r="K23" s="177">
        <f>(K20+K21)/(K22+K41)*100</f>
        <v>47.034908173279128</v>
      </c>
      <c r="L23" s="178"/>
      <c r="M23" s="177">
        <f>(M20+M21)/(M22+M41)*100</f>
        <v>51.668823429299785</v>
      </c>
      <c r="N23" s="178"/>
      <c r="O23" s="177">
        <f>(O20+O21)/(O22+O41)*100</f>
        <v>104.22847022359973</v>
      </c>
      <c r="P23" s="178"/>
      <c r="Q23" s="177">
        <f>(Q20+Q21)/(Q22+Q41)*100</f>
        <v>39.785047626231801</v>
      </c>
      <c r="R23" s="178"/>
      <c r="S23" s="177">
        <f>(S20+S21)/(S22+S41)*100</f>
        <v>89.752013349778707</v>
      </c>
      <c r="T23" s="178"/>
      <c r="U23" s="177">
        <f>(U20+U21)/(U22+U41)*100</f>
        <v>81.890420365919468</v>
      </c>
      <c r="V23" s="178"/>
      <c r="W23" s="177">
        <f>(W20+W21)/(W22+W41)*100</f>
        <v>82.729890522144672</v>
      </c>
      <c r="X23" s="178"/>
      <c r="Y23" s="177">
        <f>(Y20+Y21)/(Y22+Y41)*100</f>
        <v>60.878794366852318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177242.49717569625</v>
      </c>
      <c r="F24" s="180"/>
      <c r="G24" s="181">
        <f>H22/G22*1000</f>
        <v>445134.56530442514</v>
      </c>
      <c r="H24" s="182"/>
      <c r="I24" s="183">
        <f>J22/I22*1000</f>
        <v>1012463.2172706946</v>
      </c>
      <c r="J24" s="184"/>
      <c r="K24" s="181">
        <f>L22/K22*1000</f>
        <v>1936553.496868476</v>
      </c>
      <c r="L24" s="182"/>
      <c r="M24" s="183">
        <f>N22/M22*1000</f>
        <v>201706.46391651154</v>
      </c>
      <c r="N24" s="184"/>
      <c r="O24" s="181">
        <f>P22/O22*1000</f>
        <v>309055.86377988273</v>
      </c>
      <c r="P24" s="182"/>
      <c r="Q24" s="183">
        <f>R22/Q22*1000</f>
        <v>197110.27854981332</v>
      </c>
      <c r="R24" s="184"/>
      <c r="S24" s="181">
        <f>T22/S22*1000</f>
        <v>94662.595061389045</v>
      </c>
      <c r="T24" s="182"/>
      <c r="U24" s="183">
        <f>V22/U22*1000</f>
        <v>298462.69279493653</v>
      </c>
      <c r="V24" s="184"/>
      <c r="W24" s="181">
        <f>X22/W22*1000</f>
        <v>167533.50697201377</v>
      </c>
      <c r="X24" s="182"/>
      <c r="Y24" s="183">
        <f>Z22/Y22*1000</f>
        <v>246953.68051415723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+'(令和5年12月)'!E23</f>
        <v>52.954432582402603</v>
      </c>
      <c r="F30" s="186">
        <f>+'(令和5年1月)'!F23</f>
        <v>0</v>
      </c>
      <c r="G30" s="185">
        <f>+'(令和5年12月)'!G23</f>
        <v>61.298619237286786</v>
      </c>
      <c r="H30" s="186">
        <f>+'(令和5年1月)'!H23</f>
        <v>0</v>
      </c>
      <c r="I30" s="185">
        <f>+'(令和5年12月)'!I23</f>
        <v>58.929802785822652</v>
      </c>
      <c r="J30" s="186">
        <f>+'(令和5年1月)'!J23</f>
        <v>0</v>
      </c>
      <c r="K30" s="185">
        <f>+'(令和5年12月)'!K23</f>
        <v>44.205091685953356</v>
      </c>
      <c r="L30" s="186">
        <f>+'(令和5年1月)'!L23</f>
        <v>0</v>
      </c>
      <c r="M30" s="185">
        <f>+'(令和5年12月)'!M23</f>
        <v>61.437489381694043</v>
      </c>
      <c r="N30" s="186">
        <f>+'(令和5年1月)'!N23</f>
        <v>0</v>
      </c>
      <c r="O30" s="185">
        <f>+'(令和5年12月)'!O23</f>
        <v>97.897959183673464</v>
      </c>
      <c r="P30" s="186">
        <f>+'(令和5年1月)'!P23</f>
        <v>0</v>
      </c>
      <c r="Q30" s="185">
        <f>+'(令和5年12月)'!Q23</f>
        <v>43.863959265730479</v>
      </c>
      <c r="R30" s="186">
        <f>+'(令和5年1月)'!R23</f>
        <v>0</v>
      </c>
      <c r="S30" s="185">
        <f>+'(令和5年12月)'!S23</f>
        <v>140.70087532089946</v>
      </c>
      <c r="T30" s="186">
        <f>+'(令和5年1月)'!T23</f>
        <v>0</v>
      </c>
      <c r="U30" s="185">
        <f>+'(令和5年12月)'!U23</f>
        <v>81.993686255463814</v>
      </c>
      <c r="V30" s="186">
        <f>+'(令和5年1月)'!V23</f>
        <v>0</v>
      </c>
      <c r="W30" s="185">
        <f>+'(令和5年12月)'!W23</f>
        <v>83.801409669464917</v>
      </c>
      <c r="X30" s="186">
        <f>+'(令和5年1月)'!X23</f>
        <v>0</v>
      </c>
      <c r="Y30" s="185">
        <f>+'(令和5年12月)'!Y23</f>
        <v>77.615429235076121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-11.445272942972537</v>
      </c>
      <c r="F34" s="188"/>
      <c r="G34" s="187">
        <f t="shared" ref="G34" si="7">+G23-G30</f>
        <v>10.094807769367563</v>
      </c>
      <c r="H34" s="188"/>
      <c r="I34" s="187">
        <f t="shared" ref="I34" si="8">+I23-I30</f>
        <v>6.5701805313839756</v>
      </c>
      <c r="J34" s="188"/>
      <c r="K34" s="187">
        <f t="shared" ref="K34" si="9">+K23-K30</f>
        <v>2.8298164873257718</v>
      </c>
      <c r="L34" s="188"/>
      <c r="M34" s="187">
        <f t="shared" ref="M34" si="10">+M23-M30</f>
        <v>-9.7686659523942581</v>
      </c>
      <c r="N34" s="188"/>
      <c r="O34" s="187">
        <f t="shared" ref="O34" si="11">+O23-O30</f>
        <v>6.3305110399262645</v>
      </c>
      <c r="P34" s="188"/>
      <c r="Q34" s="187">
        <f t="shared" ref="Q34" si="12">+Q23-Q30</f>
        <v>-4.0789116394986777</v>
      </c>
      <c r="R34" s="188"/>
      <c r="S34" s="187">
        <f t="shared" ref="S34" si="13">+S23-S30</f>
        <v>-50.948861971120749</v>
      </c>
      <c r="T34" s="188"/>
      <c r="U34" s="187">
        <f t="shared" ref="U34" si="14">+U23-U30</f>
        <v>-0.10326588954434612</v>
      </c>
      <c r="V34" s="188"/>
      <c r="W34" s="187">
        <f t="shared" ref="W34" si="15">+W23-W30</f>
        <v>-1.0715191473202452</v>
      </c>
      <c r="X34" s="188"/>
      <c r="Y34" s="187">
        <f t="shared" ref="Y34" si="16">+Y23-Y30</f>
        <v>-16.736634868223803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+'(令和6年11月)'!E23</f>
        <v>54.911685814059418</v>
      </c>
      <c r="F42" s="193">
        <f>+'(令和5年12月)'!F23</f>
        <v>0</v>
      </c>
      <c r="G42" s="192">
        <f>+'(令和6年11月)'!G23</f>
        <v>65.612516468341084</v>
      </c>
      <c r="H42" s="193">
        <f>+'(令和5年12月)'!H23</f>
        <v>0</v>
      </c>
      <c r="I42" s="192">
        <f>+'(令和6年11月)'!I23</f>
        <v>60.402112796047028</v>
      </c>
      <c r="J42" s="193">
        <f>+'(令和5年12月)'!J23</f>
        <v>0</v>
      </c>
      <c r="K42" s="192">
        <f>+'(令和6年11月)'!K23</f>
        <v>66.503153468815697</v>
      </c>
      <c r="L42" s="193">
        <f>+'(令和5年12月)'!L23</f>
        <v>0</v>
      </c>
      <c r="M42" s="192">
        <f>+'(令和6年11月)'!M23</f>
        <v>47.554847294036726</v>
      </c>
      <c r="N42" s="193">
        <f>+'(令和5年12月)'!N23</f>
        <v>0</v>
      </c>
      <c r="O42" s="192">
        <f>+'(令和6年11月)'!O23</f>
        <v>90.920966688438938</v>
      </c>
      <c r="P42" s="193">
        <f>+'(令和5年12月)'!P23</f>
        <v>0</v>
      </c>
      <c r="Q42" s="192">
        <f>+'(令和6年11月)'!Q23</f>
        <v>41.959600779493542</v>
      </c>
      <c r="R42" s="193">
        <f>+'(令和5年12月)'!R23</f>
        <v>0</v>
      </c>
      <c r="S42" s="192">
        <f>+'(令和6年11月)'!S23</f>
        <v>87.99069951110549</v>
      </c>
      <c r="T42" s="193">
        <f>+'(令和5年12月)'!T23</f>
        <v>0</v>
      </c>
      <c r="U42" s="192">
        <f>+'(令和6年11月)'!U23</f>
        <v>86.838376789528226</v>
      </c>
      <c r="V42" s="193">
        <f>+'(令和5年12月)'!V23</f>
        <v>0</v>
      </c>
      <c r="W42" s="192">
        <f>+'(令和6年11月)'!W23</f>
        <v>69.044396649990475</v>
      </c>
      <c r="X42" s="193">
        <f>+'(令和5年12月)'!X23</f>
        <v>0</v>
      </c>
      <c r="Y42" s="192">
        <f>+'(令和6年11月)'!Y23</f>
        <v>60.647044059421376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-13.402526174629351</v>
      </c>
      <c r="F46" s="193"/>
      <c r="G46" s="192">
        <f>G23-G42</f>
        <v>5.7809105383132646</v>
      </c>
      <c r="H46" s="193"/>
      <c r="I46" s="192">
        <f>I23-I42</f>
        <v>5.0978705211595994</v>
      </c>
      <c r="J46" s="193"/>
      <c r="K46" s="192">
        <f>K23-K42</f>
        <v>-19.468245295536569</v>
      </c>
      <c r="L46" s="193"/>
      <c r="M46" s="192">
        <f>M23-M42</f>
        <v>4.1139761352630586</v>
      </c>
      <c r="N46" s="193"/>
      <c r="O46" s="192">
        <f t="shared" si="18"/>
        <v>13.307503535160791</v>
      </c>
      <c r="P46" s="193"/>
      <c r="Q46" s="192">
        <f t="shared" si="18"/>
        <v>-2.1745531532617406</v>
      </c>
      <c r="R46" s="193"/>
      <c r="S46" s="192">
        <f t="shared" si="18"/>
        <v>1.7613138386732174</v>
      </c>
      <c r="T46" s="193"/>
      <c r="U46" s="192">
        <f t="shared" si="18"/>
        <v>-4.9479564236087583</v>
      </c>
      <c r="V46" s="193"/>
      <c r="W46" s="192">
        <f t="shared" si="18"/>
        <v>13.685493872154197</v>
      </c>
      <c r="X46" s="193"/>
      <c r="Y46" s="192">
        <f t="shared" si="18"/>
        <v>0.23175030743094283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93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54.911685814059418</v>
      </c>
      <c r="F23" s="178"/>
      <c r="G23" s="177">
        <f>(G20+G21)/(G22+G41)*100</f>
        <v>65.612516468341084</v>
      </c>
      <c r="H23" s="178"/>
      <c r="I23" s="177">
        <f>(I20+I21)/(I22+I41)*100</f>
        <v>60.402112796047028</v>
      </c>
      <c r="J23" s="178"/>
      <c r="K23" s="177">
        <f>(K20+K21)/(K22+K41)*100</f>
        <v>66.503153468815697</v>
      </c>
      <c r="L23" s="178"/>
      <c r="M23" s="177">
        <f>(M20+M21)/(M22+M41)*100</f>
        <v>47.554847294036726</v>
      </c>
      <c r="N23" s="178"/>
      <c r="O23" s="177">
        <f>(O20+O21)/(O22+O41)*100</f>
        <v>90.920966688438938</v>
      </c>
      <c r="P23" s="178"/>
      <c r="Q23" s="177">
        <f>(Q20+Q21)/(Q22+Q41)*100</f>
        <v>41.959600779493542</v>
      </c>
      <c r="R23" s="178"/>
      <c r="S23" s="177">
        <f>(S20+S21)/(S22+S41)*100</f>
        <v>87.99069951110549</v>
      </c>
      <c r="T23" s="178"/>
      <c r="U23" s="177">
        <f>(U20+U21)/(U22+U41)*100</f>
        <v>86.838376789528226</v>
      </c>
      <c r="V23" s="178"/>
      <c r="W23" s="177">
        <f>(W20+W21)/(W22+W41)*100</f>
        <v>69.044396649990475</v>
      </c>
      <c r="X23" s="178"/>
      <c r="Y23" s="177">
        <f>(Y20+Y21)/(Y22+Y41)*100</f>
        <v>60.647044059421376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177328.32751446744</v>
      </c>
      <c r="F24" s="180"/>
      <c r="G24" s="181">
        <f>H22/G22*1000</f>
        <v>467176.18321736931</v>
      </c>
      <c r="H24" s="182"/>
      <c r="I24" s="183">
        <f>J22/I22*1000</f>
        <v>991976.97564880096</v>
      </c>
      <c r="J24" s="184"/>
      <c r="K24" s="181">
        <f>L22/K22*1000</f>
        <v>1928074.2199333536</v>
      </c>
      <c r="L24" s="182"/>
      <c r="M24" s="183">
        <f>N22/M22*1000</f>
        <v>206381.12398002238</v>
      </c>
      <c r="N24" s="184"/>
      <c r="O24" s="181">
        <f>P22/O22*1000</f>
        <v>306958.34782608692</v>
      </c>
      <c r="P24" s="182"/>
      <c r="Q24" s="183">
        <f>R22/Q22*1000</f>
        <v>197206.07160906773</v>
      </c>
      <c r="R24" s="184"/>
      <c r="S24" s="181">
        <f>T22/S22*1000</f>
        <v>92540.932386393732</v>
      </c>
      <c r="T24" s="182"/>
      <c r="U24" s="183">
        <f>V22/U22*1000</f>
        <v>299718.17306087783</v>
      </c>
      <c r="V24" s="184"/>
      <c r="W24" s="181">
        <f>X22/W22*1000</f>
        <v>159691.42311290954</v>
      </c>
      <c r="X24" s="182"/>
      <c r="Y24" s="183">
        <f>Z22/Y22*1000</f>
        <v>240715.48750352074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+'(令和5年11月)'!E23</f>
        <v>53.524556605763273</v>
      </c>
      <c r="F30" s="186">
        <f>+'(令和5年1月)'!F23</f>
        <v>0</v>
      </c>
      <c r="G30" s="185">
        <f>+'(令和5年11月)'!G23</f>
        <v>61.688612730837512</v>
      </c>
      <c r="H30" s="186">
        <f>+'(令和5年1月)'!H23</f>
        <v>0</v>
      </c>
      <c r="I30" s="185">
        <f>+'(令和5年11月)'!I23</f>
        <v>62.322049984182229</v>
      </c>
      <c r="J30" s="186">
        <f>+'(令和5年1月)'!J23</f>
        <v>0</v>
      </c>
      <c r="K30" s="185">
        <f>+'(令和5年11月)'!K23</f>
        <v>34.773218142548593</v>
      </c>
      <c r="L30" s="186">
        <f>+'(令和5年1月)'!L23</f>
        <v>0</v>
      </c>
      <c r="M30" s="185">
        <f>+'(令和5年11月)'!M23</f>
        <v>49.329362878104405</v>
      </c>
      <c r="N30" s="186">
        <f>+'(令和5年1月)'!N23</f>
        <v>0</v>
      </c>
      <c r="O30" s="185">
        <f>+'(令和5年11月)'!O23</f>
        <v>90.558115719406047</v>
      </c>
      <c r="P30" s="186">
        <f>+'(令和5年1月)'!P23</f>
        <v>0</v>
      </c>
      <c r="Q30" s="185">
        <f>+'(令和5年11月)'!Q23</f>
        <v>46.131483611650999</v>
      </c>
      <c r="R30" s="186">
        <f>+'(令和5年1月)'!R23</f>
        <v>0</v>
      </c>
      <c r="S30" s="185">
        <f>+'(令和5年11月)'!S23</f>
        <v>121.8072601838857</v>
      </c>
      <c r="T30" s="186">
        <f>+'(令和5年1月)'!T23</f>
        <v>0</v>
      </c>
      <c r="U30" s="185">
        <f>+'(令和5年11月)'!U23</f>
        <v>98.547575480329357</v>
      </c>
      <c r="V30" s="186">
        <f>+'(令和5年1月)'!V23</f>
        <v>0</v>
      </c>
      <c r="W30" s="185">
        <f>+'(令和5年11月)'!W23</f>
        <v>83.889772839519182</v>
      </c>
      <c r="X30" s="186">
        <f>+'(令和5年1月)'!X23</f>
        <v>0</v>
      </c>
      <c r="Y30" s="185">
        <f>+'(令和5年11月)'!Y23</f>
        <v>72.344269193969836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1.3871292082961446</v>
      </c>
      <c r="F34" s="188"/>
      <c r="G34" s="187">
        <f t="shared" ref="G34" si="7">+G23-G30</f>
        <v>3.9239037375035721</v>
      </c>
      <c r="H34" s="188"/>
      <c r="I34" s="187">
        <f t="shared" ref="I34" si="8">+I23-I30</f>
        <v>-1.9199371881352008</v>
      </c>
      <c r="J34" s="188"/>
      <c r="K34" s="187">
        <f t="shared" ref="K34" si="9">+K23-K30</f>
        <v>31.729935326267103</v>
      </c>
      <c r="L34" s="188"/>
      <c r="M34" s="187">
        <f t="shared" ref="M34" si="10">+M23-M30</f>
        <v>-1.7745155840676787</v>
      </c>
      <c r="N34" s="188"/>
      <c r="O34" s="187">
        <f t="shared" ref="O34" si="11">+O23-O30</f>
        <v>0.36285096903289116</v>
      </c>
      <c r="P34" s="188"/>
      <c r="Q34" s="187">
        <f t="shared" ref="Q34" si="12">+Q23-Q30</f>
        <v>-4.1718828321574577</v>
      </c>
      <c r="R34" s="188"/>
      <c r="S34" s="187">
        <f t="shared" ref="S34" si="13">+S23-S30</f>
        <v>-33.816560672780213</v>
      </c>
      <c r="T34" s="188"/>
      <c r="U34" s="187">
        <f t="shared" ref="U34" si="14">+U23-U30</f>
        <v>-11.709198690801131</v>
      </c>
      <c r="V34" s="188"/>
      <c r="W34" s="187">
        <f t="shared" ref="W34" si="15">+W23-W30</f>
        <v>-14.845376189528707</v>
      </c>
      <c r="X34" s="188"/>
      <c r="Y34" s="187">
        <f t="shared" ref="Y34" si="16">+Y23-Y30</f>
        <v>-11.697225134548461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+'(令和6年10月)'!E23</f>
        <v>62.423329987732792</v>
      </c>
      <c r="F42" s="193">
        <f>+'(令和5年12月)'!F23</f>
        <v>0</v>
      </c>
      <c r="G42" s="192">
        <f>+'(令和6年10月)'!G23</f>
        <v>71.652891017695524</v>
      </c>
      <c r="H42" s="193">
        <f>+'(令和5年12月)'!H23</f>
        <v>0</v>
      </c>
      <c r="I42" s="192">
        <f>+'(令和6年10月)'!I23</f>
        <v>62.891082482850926</v>
      </c>
      <c r="J42" s="193">
        <f>+'(令和5年12月)'!J23</f>
        <v>0</v>
      </c>
      <c r="K42" s="192">
        <f>+'(令和6年10月)'!K23</f>
        <v>87.788073176526495</v>
      </c>
      <c r="L42" s="193">
        <f>+'(令和5年12月)'!L23</f>
        <v>0</v>
      </c>
      <c r="M42" s="192">
        <f>+'(令和6年10月)'!M23</f>
        <v>66.39241090368516</v>
      </c>
      <c r="N42" s="193">
        <f>+'(令和5年12月)'!N23</f>
        <v>0</v>
      </c>
      <c r="O42" s="192">
        <f>+'(令和6年10月)'!O23</f>
        <v>93.957569698989232</v>
      </c>
      <c r="P42" s="193">
        <f>+'(令和5年12月)'!P23</f>
        <v>0</v>
      </c>
      <c r="Q42" s="192">
        <f>+'(令和6年10月)'!Q23</f>
        <v>53.725188426389948</v>
      </c>
      <c r="R42" s="193">
        <f>+'(令和5年12月)'!R23</f>
        <v>0</v>
      </c>
      <c r="S42" s="192">
        <f>+'(令和6年10月)'!S23</f>
        <v>131.76369396272361</v>
      </c>
      <c r="T42" s="193">
        <f>+'(令和5年12月)'!T23</f>
        <v>0</v>
      </c>
      <c r="U42" s="192">
        <f>+'(令和6年10月)'!U23</f>
        <v>78.6372771964257</v>
      </c>
      <c r="V42" s="193">
        <f>+'(令和5年12月)'!V23</f>
        <v>0</v>
      </c>
      <c r="W42" s="192">
        <f>+'(令和6年10月)'!W23</f>
        <v>82.009892159624158</v>
      </c>
      <c r="X42" s="193">
        <f>+'(令和5年12月)'!X23</f>
        <v>0</v>
      </c>
      <c r="Y42" s="192">
        <f>+'(令和6年10月)'!Y23</f>
        <v>79.946386892106702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-7.5116441736733748</v>
      </c>
      <c r="F46" s="193"/>
      <c r="G46" s="192">
        <f>G23-G42</f>
        <v>-6.0403745493544392</v>
      </c>
      <c r="H46" s="193"/>
      <c r="I46" s="192">
        <f>I23-I42</f>
        <v>-2.4889696868038982</v>
      </c>
      <c r="J46" s="193"/>
      <c r="K46" s="192">
        <f>K23-K42</f>
        <v>-21.284919707710799</v>
      </c>
      <c r="L46" s="193"/>
      <c r="M46" s="192">
        <f>M23-M42</f>
        <v>-18.837563609648434</v>
      </c>
      <c r="N46" s="193"/>
      <c r="O46" s="192">
        <f t="shared" si="18"/>
        <v>-3.0366030105502944</v>
      </c>
      <c r="P46" s="193"/>
      <c r="Q46" s="192">
        <f t="shared" si="18"/>
        <v>-11.765587646896407</v>
      </c>
      <c r="R46" s="193"/>
      <c r="S46" s="192">
        <f t="shared" si="18"/>
        <v>-43.772994451618118</v>
      </c>
      <c r="T46" s="193"/>
      <c r="U46" s="192">
        <f t="shared" si="18"/>
        <v>8.2010995931025263</v>
      </c>
      <c r="V46" s="193"/>
      <c r="W46" s="192">
        <f t="shared" si="18"/>
        <v>-12.965495509633683</v>
      </c>
      <c r="X46" s="193"/>
      <c r="Y46" s="192">
        <f t="shared" si="18"/>
        <v>-19.299342832685326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92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62.423329987732792</v>
      </c>
      <c r="F23" s="178"/>
      <c r="G23" s="177">
        <f>(G20+G21)/(G22+G41)*100</f>
        <v>71.652891017695524</v>
      </c>
      <c r="H23" s="178"/>
      <c r="I23" s="177">
        <f>(I20+I21)/(I22+I41)*100</f>
        <v>62.891082482850926</v>
      </c>
      <c r="J23" s="178"/>
      <c r="K23" s="177">
        <f>(K20+K21)/(K22+K41)*100</f>
        <v>87.788073176526495</v>
      </c>
      <c r="L23" s="178"/>
      <c r="M23" s="177">
        <f>(M20+M21)/(M22+M41)*100</f>
        <v>66.39241090368516</v>
      </c>
      <c r="N23" s="178"/>
      <c r="O23" s="177">
        <f>(O20+O21)/(O22+O41)*100</f>
        <v>93.957569698989232</v>
      </c>
      <c r="P23" s="178"/>
      <c r="Q23" s="177">
        <f>(Q20+Q21)/(Q22+Q41)*100</f>
        <v>53.725188426389948</v>
      </c>
      <c r="R23" s="178"/>
      <c r="S23" s="177">
        <f>(S20+S21)/(S22+S41)*100</f>
        <v>131.76369396272361</v>
      </c>
      <c r="T23" s="178"/>
      <c r="U23" s="177">
        <f>(U20+U21)/(U22+U41)*100</f>
        <v>78.6372771964257</v>
      </c>
      <c r="V23" s="178"/>
      <c r="W23" s="177">
        <f>(W20+W21)/(W22+W41)*100</f>
        <v>82.009892159624158</v>
      </c>
      <c r="X23" s="178"/>
      <c r="Y23" s="177">
        <f>(Y20+Y21)/(Y22+Y41)*100</f>
        <v>79.946386892106702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189977.96765006179</v>
      </c>
      <c r="F24" s="180"/>
      <c r="G24" s="181">
        <f>H22/G22*1000</f>
        <v>471062.69262279093</v>
      </c>
      <c r="H24" s="182"/>
      <c r="I24" s="183">
        <f>J22/I22*1000</f>
        <v>1011338.8857712932</v>
      </c>
      <c r="J24" s="184"/>
      <c r="K24" s="181">
        <f>L22/K22*1000</f>
        <v>1904832.1562110512</v>
      </c>
      <c r="L24" s="182"/>
      <c r="M24" s="183">
        <f>N22/M22*1000</f>
        <v>194175.82175477786</v>
      </c>
      <c r="N24" s="184"/>
      <c r="O24" s="181">
        <f>P22/O22*1000</f>
        <v>307147.64500654169</v>
      </c>
      <c r="P24" s="182"/>
      <c r="Q24" s="183">
        <f>R22/Q22*1000</f>
        <v>195452.58917705328</v>
      </c>
      <c r="R24" s="184"/>
      <c r="S24" s="181">
        <f>T22/S22*1000</f>
        <v>93323.754619626183</v>
      </c>
      <c r="T24" s="182"/>
      <c r="U24" s="183">
        <f>V22/U22*1000</f>
        <v>411041.56953107484</v>
      </c>
      <c r="V24" s="184"/>
      <c r="W24" s="181">
        <f>X22/W22*1000</f>
        <v>158360.51353243936</v>
      </c>
      <c r="X24" s="182"/>
      <c r="Y24" s="183">
        <f>Z22/Y22*1000</f>
        <v>231985.9761254382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+'(令和5年10月)'!E23</f>
        <v>52.197621536310322</v>
      </c>
      <c r="F30" s="186">
        <f>+'(令和5年1月)'!F23</f>
        <v>0</v>
      </c>
      <c r="G30" s="185">
        <f>+'(令和5年10月)'!G23</f>
        <v>62.082439222783279</v>
      </c>
      <c r="H30" s="186">
        <f>+'(令和5年1月)'!H23</f>
        <v>0</v>
      </c>
      <c r="I30" s="185">
        <f>+'(令和5年10月)'!I23</f>
        <v>62.674619369015851</v>
      </c>
      <c r="J30" s="186">
        <f>+'(令和5年1月)'!J23</f>
        <v>0</v>
      </c>
      <c r="K30" s="185">
        <f>+'(令和5年10月)'!K23</f>
        <v>32.005040163805326</v>
      </c>
      <c r="L30" s="186">
        <f>+'(令和5年1月)'!L23</f>
        <v>0</v>
      </c>
      <c r="M30" s="185">
        <f>+'(令和5年10月)'!M23</f>
        <v>40.98723885608424</v>
      </c>
      <c r="N30" s="186">
        <f>+'(令和5年1月)'!N23</f>
        <v>0</v>
      </c>
      <c r="O30" s="185">
        <f>+'(令和5年10月)'!O23</f>
        <v>83.058192323565834</v>
      </c>
      <c r="P30" s="186">
        <f>+'(令和5年1月)'!P23</f>
        <v>0</v>
      </c>
      <c r="Q30" s="185">
        <f>+'(令和5年10月)'!Q23</f>
        <v>47.012527246395187</v>
      </c>
      <c r="R30" s="186">
        <f>+'(令和5年1月)'!R23</f>
        <v>0</v>
      </c>
      <c r="S30" s="185">
        <f>+'(令和5年10月)'!S23</f>
        <v>126.28490451950765</v>
      </c>
      <c r="T30" s="186">
        <f>+'(令和5年1月)'!T23</f>
        <v>0</v>
      </c>
      <c r="U30" s="185">
        <f>+'(令和5年10月)'!U23</f>
        <v>74.251388004004738</v>
      </c>
      <c r="V30" s="186">
        <f>+'(令和5年1月)'!V23</f>
        <v>0</v>
      </c>
      <c r="W30" s="185">
        <f>+'(令和5年10月)'!W23</f>
        <v>83.47037907996355</v>
      </c>
      <c r="X30" s="186">
        <f>+'(令和5年1月)'!X23</f>
        <v>0</v>
      </c>
      <c r="Y30" s="185">
        <f>+'(令和5年10月)'!Y23</f>
        <v>70.494801098287923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10.22570845142247</v>
      </c>
      <c r="F34" s="188"/>
      <c r="G34" s="187">
        <f t="shared" ref="G34" si="7">+G23-G30</f>
        <v>9.5704517949122447</v>
      </c>
      <c r="H34" s="188"/>
      <c r="I34" s="187">
        <f t="shared" ref="I34" si="8">+I23-I30</f>
        <v>0.21646311383507566</v>
      </c>
      <c r="J34" s="188"/>
      <c r="K34" s="187">
        <f t="shared" ref="K34" si="9">+K23-K30</f>
        <v>55.78303301272117</v>
      </c>
      <c r="L34" s="188"/>
      <c r="M34" s="187">
        <f t="shared" ref="M34" si="10">+M23-M30</f>
        <v>25.405172047600921</v>
      </c>
      <c r="N34" s="188"/>
      <c r="O34" s="187">
        <f t="shared" ref="O34" si="11">+O23-O30</f>
        <v>10.899377375423398</v>
      </c>
      <c r="P34" s="188"/>
      <c r="Q34" s="187">
        <f t="shared" ref="Q34" si="12">+Q23-Q30</f>
        <v>6.7126611799947611</v>
      </c>
      <c r="R34" s="188"/>
      <c r="S34" s="187">
        <f t="shared" ref="S34" si="13">+S23-S30</f>
        <v>5.478789443215959</v>
      </c>
      <c r="T34" s="188"/>
      <c r="U34" s="187">
        <f t="shared" ref="U34" si="14">+U23-U30</f>
        <v>4.3858891924209615</v>
      </c>
      <c r="V34" s="188"/>
      <c r="W34" s="187">
        <f t="shared" ref="W34" si="15">+W23-W30</f>
        <v>-1.4604869203393918</v>
      </c>
      <c r="X34" s="188"/>
      <c r="Y34" s="187">
        <f t="shared" ref="Y34" si="16">+Y23-Y30</f>
        <v>9.4515857938187793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+'(令和6年9月)'!E23</f>
        <v>59.289243407345673</v>
      </c>
      <c r="F42" s="193">
        <f>+'(令和5年12月)'!F23</f>
        <v>0</v>
      </c>
      <c r="G42" s="192">
        <f>+'(令和6年9月)'!G23</f>
        <v>67.983544759694254</v>
      </c>
      <c r="H42" s="193">
        <f>+'(令和5年12月)'!H23</f>
        <v>0</v>
      </c>
      <c r="I42" s="192">
        <f>+'(令和6年9月)'!I23</f>
        <v>53.819167596874507</v>
      </c>
      <c r="J42" s="193">
        <f>+'(令和5年12月)'!J23</f>
        <v>0</v>
      </c>
      <c r="K42" s="192">
        <f>+'(令和6年9月)'!K23</f>
        <v>122.17043941411451</v>
      </c>
      <c r="L42" s="193">
        <f>+'(令和5年12月)'!L23</f>
        <v>0</v>
      </c>
      <c r="M42" s="192">
        <f>+'(令和6年9月)'!M23</f>
        <v>52.6505789226864</v>
      </c>
      <c r="N42" s="193">
        <f>+'(令和5年12月)'!N23</f>
        <v>0</v>
      </c>
      <c r="O42" s="192">
        <f>+'(令和6年9月)'!O23</f>
        <v>87.923848146896475</v>
      </c>
      <c r="P42" s="193">
        <f>+'(令和5年12月)'!P23</f>
        <v>0</v>
      </c>
      <c r="Q42" s="192">
        <f>+'(令和6年9月)'!Q23</f>
        <v>45.831830909614766</v>
      </c>
      <c r="R42" s="193">
        <f>+'(令和5年12月)'!R23</f>
        <v>0</v>
      </c>
      <c r="S42" s="192">
        <f>+'(令和6年9月)'!S23</f>
        <v>131.97734278994074</v>
      </c>
      <c r="T42" s="193">
        <f>+'(令和5年12月)'!T23</f>
        <v>0</v>
      </c>
      <c r="U42" s="192">
        <f>+'(令和6年9月)'!U23</f>
        <v>69.720144549962185</v>
      </c>
      <c r="V42" s="193">
        <f>+'(令和5年12月)'!V23</f>
        <v>0</v>
      </c>
      <c r="W42" s="192">
        <f>+'(令和6年9月)'!W23</f>
        <v>52.952147296127251</v>
      </c>
      <c r="X42" s="193">
        <f>+'(令和5年12月)'!X23</f>
        <v>0</v>
      </c>
      <c r="Y42" s="192">
        <f>+'(令和6年9月)'!Y23</f>
        <v>73.01172412033489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3.1340865803871196</v>
      </c>
      <c r="F46" s="193"/>
      <c r="G46" s="192">
        <f>G23-G42</f>
        <v>3.6693462580012692</v>
      </c>
      <c r="H46" s="193"/>
      <c r="I46" s="192">
        <f>I23-I42</f>
        <v>9.0719148859764189</v>
      </c>
      <c r="J46" s="193"/>
      <c r="K46" s="192">
        <f>K23-K42</f>
        <v>-34.382366237588016</v>
      </c>
      <c r="L46" s="193"/>
      <c r="M46" s="192">
        <f>M23-M42</f>
        <v>13.741831980998761</v>
      </c>
      <c r="N46" s="193"/>
      <c r="O46" s="192">
        <f t="shared" si="18"/>
        <v>6.0337215520927572</v>
      </c>
      <c r="P46" s="193"/>
      <c r="Q46" s="192">
        <f t="shared" si="18"/>
        <v>7.8933575167751826</v>
      </c>
      <c r="R46" s="193"/>
      <c r="S46" s="192">
        <f t="shared" si="18"/>
        <v>-0.21364882721712775</v>
      </c>
      <c r="T46" s="193"/>
      <c r="U46" s="192">
        <f t="shared" si="18"/>
        <v>8.9171326464635143</v>
      </c>
      <c r="V46" s="193"/>
      <c r="W46" s="192">
        <f t="shared" si="18"/>
        <v>29.057744863496907</v>
      </c>
      <c r="X46" s="193"/>
      <c r="Y46" s="192">
        <f t="shared" si="18"/>
        <v>6.9346627717718121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91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59.289243407345673</v>
      </c>
      <c r="F23" s="178"/>
      <c r="G23" s="177">
        <f>(G20+G21)/(G22+G41)*100</f>
        <v>67.983544759694254</v>
      </c>
      <c r="H23" s="178"/>
      <c r="I23" s="177">
        <f>(I20+I21)/(I22+I41)*100</f>
        <v>53.819167596874507</v>
      </c>
      <c r="J23" s="178"/>
      <c r="K23" s="177">
        <f>(K20+K21)/(K22+K41)*100</f>
        <v>122.17043941411451</v>
      </c>
      <c r="L23" s="178"/>
      <c r="M23" s="177">
        <f>(M20+M21)/(M22+M41)*100</f>
        <v>52.6505789226864</v>
      </c>
      <c r="N23" s="178"/>
      <c r="O23" s="177">
        <f>(O20+O21)/(O22+O41)*100</f>
        <v>87.923848146896475</v>
      </c>
      <c r="P23" s="178"/>
      <c r="Q23" s="177">
        <f>(Q20+Q21)/(Q22+Q41)*100</f>
        <v>45.831830909614766</v>
      </c>
      <c r="R23" s="178"/>
      <c r="S23" s="177">
        <f>(S20+S21)/(S22+S41)*100</f>
        <v>131.97734278994074</v>
      </c>
      <c r="T23" s="178"/>
      <c r="U23" s="177">
        <f>(U20+U21)/(U22+U41)*100</f>
        <v>69.720144549962185</v>
      </c>
      <c r="V23" s="178"/>
      <c r="W23" s="177">
        <f>(W20+W21)/(W22+W41)*100</f>
        <v>52.952147296127251</v>
      </c>
      <c r="X23" s="178"/>
      <c r="Y23" s="177">
        <f>(Y20+Y21)/(Y22+Y41)*100</f>
        <v>73.01172412033489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176164.32006489366</v>
      </c>
      <c r="F24" s="180"/>
      <c r="G24" s="181">
        <f>H22/G22*1000</f>
        <v>471854.88656884443</v>
      </c>
      <c r="H24" s="182"/>
      <c r="I24" s="183">
        <f>J22/I22*1000</f>
        <v>968303.89355825493</v>
      </c>
      <c r="J24" s="184"/>
      <c r="K24" s="181">
        <f>L22/K22*1000</f>
        <v>1988498.8901220865</v>
      </c>
      <c r="L24" s="182"/>
      <c r="M24" s="183">
        <f>N22/M22*1000</f>
        <v>202794.26393053815</v>
      </c>
      <c r="N24" s="184"/>
      <c r="O24" s="181">
        <f>P22/O22*1000</f>
        <v>302572.83223907632</v>
      </c>
      <c r="P24" s="182"/>
      <c r="Q24" s="183">
        <f>R22/Q22*1000</f>
        <v>193284.94631991518</v>
      </c>
      <c r="R24" s="184"/>
      <c r="S24" s="181">
        <f>T22/S22*1000</f>
        <v>91948.1268190751</v>
      </c>
      <c r="T24" s="182"/>
      <c r="U24" s="183">
        <f>V22/U22*1000</f>
        <v>450376.94453065639</v>
      </c>
      <c r="V24" s="184"/>
      <c r="W24" s="181">
        <f>X22/W22*1000</f>
        <v>154074.31508006086</v>
      </c>
      <c r="X24" s="182"/>
      <c r="Y24" s="183">
        <f>Z22/Y22*1000</f>
        <v>228355.32212518997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+'(令和5年9月)'!E23</f>
        <v>51.802754318281295</v>
      </c>
      <c r="F30" s="186">
        <f>+'(令和5年1月)'!F23</f>
        <v>0</v>
      </c>
      <c r="G30" s="185">
        <f>+'(令和5年9月)'!G23</f>
        <v>67.873944507966073</v>
      </c>
      <c r="H30" s="186">
        <f>+'(令和5年1月)'!H23</f>
        <v>0</v>
      </c>
      <c r="I30" s="185">
        <f>+'(令和5年9月)'!I23</f>
        <v>62.046511627906973</v>
      </c>
      <c r="J30" s="186">
        <f>+'(令和5年1月)'!J23</f>
        <v>0</v>
      </c>
      <c r="K30" s="185">
        <f>+'(令和5年9月)'!K23</f>
        <v>28.432215534537114</v>
      </c>
      <c r="L30" s="186">
        <f>+'(令和5年1月)'!L23</f>
        <v>0</v>
      </c>
      <c r="M30" s="185">
        <f>+'(令和5年9月)'!M23</f>
        <v>48.788764003462312</v>
      </c>
      <c r="N30" s="186">
        <f>+'(令和5年1月)'!N23</f>
        <v>0</v>
      </c>
      <c r="O30" s="185">
        <f>+'(令和5年9月)'!O23</f>
        <v>83.788762665029168</v>
      </c>
      <c r="P30" s="186">
        <f>+'(令和5年1月)'!P23</f>
        <v>0</v>
      </c>
      <c r="Q30" s="185">
        <f>+'(令和5年9月)'!Q23</f>
        <v>44.317812892190354</v>
      </c>
      <c r="R30" s="186">
        <f>+'(令和5年1月)'!R23</f>
        <v>0</v>
      </c>
      <c r="S30" s="185">
        <f>+'(令和5年9月)'!S23</f>
        <v>155.38966223298809</v>
      </c>
      <c r="T30" s="186">
        <f>+'(令和5年1月)'!T23</f>
        <v>0</v>
      </c>
      <c r="U30" s="185">
        <f>+'(令和5年9月)'!U23</f>
        <v>63.897156084656082</v>
      </c>
      <c r="V30" s="186">
        <f>+'(令和5年1月)'!V23</f>
        <v>0</v>
      </c>
      <c r="W30" s="185">
        <f>+'(令和5年9月)'!W23</f>
        <v>79.063693058011069</v>
      </c>
      <c r="X30" s="186">
        <f>+'(令和5年1月)'!X23</f>
        <v>0</v>
      </c>
      <c r="Y30" s="185">
        <f>+'(令和5年9月)'!Y23</f>
        <v>76.504956345975614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7.4864890890643778</v>
      </c>
      <c r="F34" s="188"/>
      <c r="G34" s="187">
        <f t="shared" ref="G34" si="7">+G23-G30</f>
        <v>0.10960025172818177</v>
      </c>
      <c r="H34" s="188"/>
      <c r="I34" s="187">
        <f t="shared" ref="I34" si="8">+I23-I30</f>
        <v>-8.2273440310324659</v>
      </c>
      <c r="J34" s="188"/>
      <c r="K34" s="187">
        <f t="shared" ref="K34" si="9">+K23-K30</f>
        <v>93.73822387957739</v>
      </c>
      <c r="L34" s="188"/>
      <c r="M34" s="187">
        <f t="shared" ref="M34" si="10">+M23-M30</f>
        <v>3.8618149192240878</v>
      </c>
      <c r="N34" s="188"/>
      <c r="O34" s="187">
        <f t="shared" ref="O34" si="11">+O23-O30</f>
        <v>4.1350854818673071</v>
      </c>
      <c r="P34" s="188"/>
      <c r="Q34" s="187">
        <f t="shared" ref="Q34" si="12">+Q23-Q30</f>
        <v>1.5140180174244122</v>
      </c>
      <c r="R34" s="188"/>
      <c r="S34" s="187">
        <f t="shared" ref="S34" si="13">+S23-S30</f>
        <v>-23.412319443047352</v>
      </c>
      <c r="T34" s="188"/>
      <c r="U34" s="187">
        <f t="shared" ref="U34" si="14">+U23-U30</f>
        <v>5.8229884653061035</v>
      </c>
      <c r="V34" s="188"/>
      <c r="W34" s="187">
        <f t="shared" ref="W34" si="15">+W23-W30</f>
        <v>-26.111545761883818</v>
      </c>
      <c r="X34" s="188"/>
      <c r="Y34" s="187">
        <f t="shared" ref="Y34" si="16">+Y23-Y30</f>
        <v>-3.4932322256407247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+'(令和6年8月)'!E23</f>
        <v>48.102250957854402</v>
      </c>
      <c r="F42" s="193">
        <f>+'(令和5年12月)'!F23</f>
        <v>0</v>
      </c>
      <c r="G42" s="192">
        <f>+'(令和6年8月)'!G23</f>
        <v>66.836609278853189</v>
      </c>
      <c r="H42" s="193">
        <f>+'(令和5年12月)'!H23</f>
        <v>0</v>
      </c>
      <c r="I42" s="192">
        <f>+'(令和6年8月)'!I23</f>
        <v>54.876319521033558</v>
      </c>
      <c r="J42" s="193">
        <f>+'(令和5年12月)'!J23</f>
        <v>0</v>
      </c>
      <c r="K42" s="192">
        <f>+'(令和6年8月)'!K23</f>
        <v>110.80672586434915</v>
      </c>
      <c r="L42" s="193">
        <f>+'(令和5年12月)'!L23</f>
        <v>0</v>
      </c>
      <c r="M42" s="192">
        <f>+'(令和6年8月)'!M23</f>
        <v>40.724749264631747</v>
      </c>
      <c r="N42" s="193">
        <f>+'(令和5年12月)'!N23</f>
        <v>0</v>
      </c>
      <c r="O42" s="192">
        <f>+'(令和6年8月)'!O23</f>
        <v>88.248337028824835</v>
      </c>
      <c r="P42" s="193">
        <f>+'(令和5年12月)'!P23</f>
        <v>0</v>
      </c>
      <c r="Q42" s="192">
        <f>+'(令和6年8月)'!Q23</f>
        <v>43.175615297760473</v>
      </c>
      <c r="R42" s="193">
        <f>+'(令和5年12月)'!R23</f>
        <v>0</v>
      </c>
      <c r="S42" s="192">
        <f>+'(令和6年8月)'!S23</f>
        <v>137.55729550640049</v>
      </c>
      <c r="T42" s="193">
        <f>+'(令和5年12月)'!T23</f>
        <v>0</v>
      </c>
      <c r="U42" s="192">
        <f>+'(令和6年8月)'!U23</f>
        <v>37.151067323481115</v>
      </c>
      <c r="V42" s="193">
        <f>+'(令和5年12月)'!V23</f>
        <v>0</v>
      </c>
      <c r="W42" s="192">
        <f>+'(令和6年8月)'!W23</f>
        <v>45.470398896171147</v>
      </c>
      <c r="X42" s="193">
        <f>+'(令和5年12月)'!X23</f>
        <v>0</v>
      </c>
      <c r="Y42" s="192">
        <f>+'(令和6年8月)'!Y23</f>
        <v>70.910690534351247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11.186992449491271</v>
      </c>
      <c r="F46" s="193"/>
      <c r="G46" s="192">
        <f>G23-G42</f>
        <v>1.1469354808410657</v>
      </c>
      <c r="H46" s="193"/>
      <c r="I46" s="192">
        <f>I23-I42</f>
        <v>-1.0571519241590508</v>
      </c>
      <c r="J46" s="193"/>
      <c r="K46" s="192">
        <f>K23-K42</f>
        <v>11.363713549765365</v>
      </c>
      <c r="L46" s="193"/>
      <c r="M46" s="192">
        <f>M23-M42</f>
        <v>11.925829658054653</v>
      </c>
      <c r="N46" s="193"/>
      <c r="O46" s="192">
        <f t="shared" si="18"/>
        <v>-0.32448888192836023</v>
      </c>
      <c r="P46" s="193"/>
      <c r="Q46" s="192">
        <f t="shared" si="18"/>
        <v>2.656215611854293</v>
      </c>
      <c r="R46" s="193"/>
      <c r="S46" s="192">
        <f t="shared" si="18"/>
        <v>-5.5799527164597578</v>
      </c>
      <c r="T46" s="193"/>
      <c r="U46" s="192">
        <f t="shared" si="18"/>
        <v>32.56907722648107</v>
      </c>
      <c r="V46" s="193"/>
      <c r="W46" s="192">
        <f t="shared" si="18"/>
        <v>7.4817483999561034</v>
      </c>
      <c r="X46" s="193"/>
      <c r="Y46" s="192">
        <f t="shared" si="18"/>
        <v>2.1010335859836431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90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48.102250957854402</v>
      </c>
      <c r="F23" s="178"/>
      <c r="G23" s="177">
        <f>(G20+G21)/(G22+G41)*100</f>
        <v>66.836609278853189</v>
      </c>
      <c r="H23" s="178"/>
      <c r="I23" s="177">
        <f>(I20+I21)/(I22+I41)*100</f>
        <v>54.876319521033558</v>
      </c>
      <c r="J23" s="178"/>
      <c r="K23" s="177">
        <f>(K20+K21)/(K22+K41)*100</f>
        <v>110.80672586434915</v>
      </c>
      <c r="L23" s="178"/>
      <c r="M23" s="177">
        <f>(M20+M21)/(M22+M41)*100</f>
        <v>40.724749264631747</v>
      </c>
      <c r="N23" s="178"/>
      <c r="O23" s="177">
        <f>(O20+O21)/(O22+O41)*100</f>
        <v>88.248337028824835</v>
      </c>
      <c r="P23" s="178"/>
      <c r="Q23" s="177">
        <f>(Q20+Q21)/(Q22+Q41)*100</f>
        <v>43.175615297760473</v>
      </c>
      <c r="R23" s="178"/>
      <c r="S23" s="177">
        <f>(S20+S21)/(S22+S41)*100</f>
        <v>137.55729550640049</v>
      </c>
      <c r="T23" s="178"/>
      <c r="U23" s="177">
        <f>(U20+U21)/(U22+U41)*100</f>
        <v>37.151067323481115</v>
      </c>
      <c r="V23" s="178"/>
      <c r="W23" s="177">
        <f>(W20+W21)/(W22+W41)*100</f>
        <v>45.470398896171147</v>
      </c>
      <c r="X23" s="178"/>
      <c r="Y23" s="177">
        <f>(Y20+Y21)/(Y22+Y41)*100</f>
        <v>70.910690534351247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176931.26874349714</v>
      </c>
      <c r="F24" s="180"/>
      <c r="G24" s="181">
        <f>H22/G22*1000</f>
        <v>472567.80866325804</v>
      </c>
      <c r="H24" s="182"/>
      <c r="I24" s="183">
        <f>J22/I22*1000</f>
        <v>954420.55225148681</v>
      </c>
      <c r="J24" s="184"/>
      <c r="K24" s="181">
        <f>L22/K22*1000</f>
        <v>1793974.2096505824</v>
      </c>
      <c r="L24" s="182"/>
      <c r="M24" s="183">
        <f>N22/M22*1000</f>
        <v>213968.45991229959</v>
      </c>
      <c r="N24" s="184"/>
      <c r="O24" s="181">
        <f>P22/O22*1000</f>
        <v>302208.78923766821</v>
      </c>
      <c r="P24" s="182"/>
      <c r="Q24" s="183">
        <f>R22/Q22*1000</f>
        <v>190035.953218421</v>
      </c>
      <c r="R24" s="184"/>
      <c r="S24" s="181">
        <f>T22/S22*1000</f>
        <v>98341.682267122858</v>
      </c>
      <c r="T24" s="182"/>
      <c r="U24" s="183">
        <f>V22/U22*1000</f>
        <v>466395.13952948916</v>
      </c>
      <c r="V24" s="184"/>
      <c r="W24" s="181">
        <f>X22/W22*1000</f>
        <v>154845.00978679871</v>
      </c>
      <c r="X24" s="182"/>
      <c r="Y24" s="183">
        <f>Z22/Y22*1000</f>
        <v>220913.49683015887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+'(令和5年8月)'!E23</f>
        <v>46.72151783903233</v>
      </c>
      <c r="F30" s="186">
        <f>+'(令和5年1月)'!F23</f>
        <v>0</v>
      </c>
      <c r="G30" s="185">
        <f>+'(令和5年8月)'!G23</f>
        <v>58.966284575994287</v>
      </c>
      <c r="H30" s="186">
        <f>+'(令和5年1月)'!H23</f>
        <v>0</v>
      </c>
      <c r="I30" s="185">
        <f>+'(令和5年8月)'!I23</f>
        <v>54.073123797305968</v>
      </c>
      <c r="J30" s="186">
        <f>+'(令和5年1月)'!J23</f>
        <v>0</v>
      </c>
      <c r="K30" s="185">
        <f>+'(令和5年8月)'!K23</f>
        <v>30.857236425250779</v>
      </c>
      <c r="L30" s="186">
        <f>+'(令和5年1月)'!L23</f>
        <v>0</v>
      </c>
      <c r="M30" s="185">
        <f>+'(令和5年8月)'!M23</f>
        <v>49.528030711959801</v>
      </c>
      <c r="N30" s="186">
        <f>+'(令和5年1月)'!N23</f>
        <v>0</v>
      </c>
      <c r="O30" s="185">
        <f>+'(令和5年8月)'!O23</f>
        <v>85.972897486293576</v>
      </c>
      <c r="P30" s="186">
        <f>+'(令和5年1月)'!P23</f>
        <v>0</v>
      </c>
      <c r="Q30" s="185">
        <f>+'(令和5年8月)'!Q23</f>
        <v>39.591651527891401</v>
      </c>
      <c r="R30" s="186">
        <f>+'(令和5年1月)'!R23</f>
        <v>0</v>
      </c>
      <c r="S30" s="185">
        <f>+'(令和5年8月)'!S23</f>
        <v>120.04508173735616</v>
      </c>
      <c r="T30" s="186">
        <f>+'(令和5年1月)'!T23</f>
        <v>0</v>
      </c>
      <c r="U30" s="185">
        <f>+'(令和5年8月)'!U23</f>
        <v>54.407432191679625</v>
      </c>
      <c r="V30" s="186">
        <f>+'(令和5年1月)'!V23</f>
        <v>0</v>
      </c>
      <c r="W30" s="185">
        <f>+'(令和5年8月)'!W23</f>
        <v>84.451058930168159</v>
      </c>
      <c r="X30" s="186">
        <f>+'(令和5年1月)'!X23</f>
        <v>0</v>
      </c>
      <c r="Y30" s="185">
        <f>+'(令和5年8月)'!Y23</f>
        <v>66.011697205535512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89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56.038818865021597</v>
      </c>
      <c r="F23" s="178"/>
      <c r="G23" s="177">
        <f>(G20+G21)/(G22+G41)*100</f>
        <v>75.381316776571197</v>
      </c>
      <c r="H23" s="178"/>
      <c r="I23" s="177">
        <f>(I20+I21)/(I22+I41)*100</f>
        <v>58.520392032880174</v>
      </c>
      <c r="J23" s="178"/>
      <c r="K23" s="177">
        <f>(K20+K21)/(K22+K41)*100</f>
        <v>56.226415094339622</v>
      </c>
      <c r="L23" s="178"/>
      <c r="M23" s="177">
        <f>(M20+M21)/(M22+M41)*100</f>
        <v>44.160619119554447</v>
      </c>
      <c r="N23" s="178"/>
      <c r="O23" s="177">
        <f>(O20+O21)/(O22+O41)*100</f>
        <v>97.394136807817588</v>
      </c>
      <c r="P23" s="178"/>
      <c r="Q23" s="177">
        <f>(Q20+Q21)/(Q22+Q41)*100</f>
        <v>49.687767485540618</v>
      </c>
      <c r="R23" s="178"/>
      <c r="S23" s="177">
        <f>(S20+S21)/(S22+S41)*100</f>
        <v>149.65404073314932</v>
      </c>
      <c r="T23" s="178"/>
      <c r="U23" s="177">
        <f>(U20+U21)/(U22+U41)*100</f>
        <v>59.655674986336308</v>
      </c>
      <c r="V23" s="178"/>
      <c r="W23" s="177">
        <f>(W20+W21)/(W22+W41)*100</f>
        <v>53.082449706049971</v>
      </c>
      <c r="X23" s="178"/>
      <c r="Y23" s="177">
        <f>(Y20+Y21)/(Y22+Y41)*100</f>
        <v>77.501899217650376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172115.53107973517</v>
      </c>
      <c r="F24" s="180"/>
      <c r="G24" s="181">
        <f>H22/G22*1000</f>
        <v>461580.62933465099</v>
      </c>
      <c r="H24" s="182"/>
      <c r="I24" s="183">
        <f>J22/I22*1000</f>
        <v>952492.21027617576</v>
      </c>
      <c r="J24" s="184"/>
      <c r="K24" s="181">
        <f>L22/K22*1000</f>
        <v>1956175.9960889758</v>
      </c>
      <c r="L24" s="182"/>
      <c r="M24" s="183">
        <f>N22/M22*1000</f>
        <v>216464.39109543353</v>
      </c>
      <c r="N24" s="184"/>
      <c r="O24" s="181">
        <f>P22/O22*1000</f>
        <v>305059.10087719298</v>
      </c>
      <c r="P24" s="182"/>
      <c r="Q24" s="183">
        <f>R22/Q22*1000</f>
        <v>188187.43477113123</v>
      </c>
      <c r="R24" s="184"/>
      <c r="S24" s="181">
        <f>T22/S22*1000</f>
        <v>102387.56540260222</v>
      </c>
      <c r="T24" s="182"/>
      <c r="U24" s="183">
        <f>V22/U22*1000</f>
        <v>445134.07576099847</v>
      </c>
      <c r="V24" s="184"/>
      <c r="W24" s="181">
        <f>X22/W22*1000</f>
        <v>159802.01825533796</v>
      </c>
      <c r="X24" s="182"/>
      <c r="Y24" s="183">
        <f>Z22/Y22*1000</f>
        <v>257745.89072043408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+'(令和5年7月)'!E23</f>
        <v>55.874771076180643</v>
      </c>
      <c r="F30" s="186">
        <f>+'(令和5年1月)'!F23</f>
        <v>0</v>
      </c>
      <c r="G30" s="185">
        <f>+'(令和5年7月)'!G23</f>
        <v>68.066022303495274</v>
      </c>
      <c r="H30" s="186">
        <f>+'(令和5年1月)'!H23</f>
        <v>0</v>
      </c>
      <c r="I30" s="185">
        <f>+'(令和5年7月)'!I23</f>
        <v>56.577645895153317</v>
      </c>
      <c r="J30" s="186">
        <f>+'(令和5年1月)'!J23</f>
        <v>0</v>
      </c>
      <c r="K30" s="185">
        <f>+'(令和5年7月)'!K23</f>
        <v>29.657362959556181</v>
      </c>
      <c r="L30" s="186">
        <f>+'(令和5年1月)'!L23</f>
        <v>0</v>
      </c>
      <c r="M30" s="185">
        <f>+'(令和5年7月)'!M23</f>
        <v>44.917486137295391</v>
      </c>
      <c r="N30" s="186">
        <f>+'(令和5年1月)'!N23</f>
        <v>0</v>
      </c>
      <c r="O30" s="185">
        <f>+'(令和5年7月)'!O23</f>
        <v>88.771633600675386</v>
      </c>
      <c r="P30" s="186">
        <f>+'(令和5年1月)'!P23</f>
        <v>0</v>
      </c>
      <c r="Q30" s="185">
        <f>+'(令和5年7月)'!Q23</f>
        <v>45.179458044117283</v>
      </c>
      <c r="R30" s="186">
        <f>+'(令和5年1月)'!R23</f>
        <v>0</v>
      </c>
      <c r="S30" s="185">
        <f>+'(令和5年7月)'!S23</f>
        <v>174.04669314168717</v>
      </c>
      <c r="T30" s="186">
        <f>+'(令和5年1月)'!T23</f>
        <v>0</v>
      </c>
      <c r="U30" s="185">
        <f>+'(令和5年7月)'!U23</f>
        <v>58.694902643947231</v>
      </c>
      <c r="V30" s="186">
        <f>+'(令和5年1月)'!V23</f>
        <v>0</v>
      </c>
      <c r="W30" s="185">
        <f>+'(令和5年7月)'!W23</f>
        <v>80.522915327410331</v>
      </c>
      <c r="X30" s="186">
        <f>+'(令和5年1月)'!X23</f>
        <v>0</v>
      </c>
      <c r="Y30" s="185">
        <f>+'(令和5年7月)'!Y23</f>
        <v>81.246845037872745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88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55.958328256366521</v>
      </c>
      <c r="F23" s="178"/>
      <c r="G23" s="177">
        <f>(G20+G21)/(G22+G41)*100</f>
        <v>69.460573383793871</v>
      </c>
      <c r="H23" s="178"/>
      <c r="I23" s="177">
        <f>(I20+I21)/(I22+I41)*100</f>
        <v>47.731016923768159</v>
      </c>
      <c r="J23" s="178"/>
      <c r="K23" s="177">
        <f>(K20+K21)/(K22+K41)*100</f>
        <v>58.246346555323591</v>
      </c>
      <c r="L23" s="178"/>
      <c r="M23" s="177">
        <f>(M20+M21)/(M22+M41)*100</f>
        <v>42.214072155644956</v>
      </c>
      <c r="N23" s="178"/>
      <c r="O23" s="177">
        <f>(O20+O21)/(O22+O41)*100</f>
        <v>79.574822842851191</v>
      </c>
      <c r="P23" s="178"/>
      <c r="Q23" s="177">
        <f>(Q20+Q21)/(Q22+Q41)*100</f>
        <v>45.800125477434747</v>
      </c>
      <c r="R23" s="178"/>
      <c r="S23" s="177">
        <f>(S20+S21)/(S22+S41)*100</f>
        <v>132.91934411360037</v>
      </c>
      <c r="T23" s="178"/>
      <c r="U23" s="177">
        <f>(U20+U21)/(U22+U41)*100</f>
        <v>60.500870237865016</v>
      </c>
      <c r="V23" s="178"/>
      <c r="W23" s="177">
        <f>(W20+W21)/(W22+W41)*100</f>
        <v>49.173955345879399</v>
      </c>
      <c r="X23" s="178"/>
      <c r="Y23" s="177">
        <f>(Y20+Y21)/(Y22+Y41)*100</f>
        <v>69.504035475125761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174615.69729212741</v>
      </c>
      <c r="F24" s="180"/>
      <c r="G24" s="181">
        <f>H22/G22*1000</f>
        <v>459440.61300130212</v>
      </c>
      <c r="H24" s="182"/>
      <c r="I24" s="183">
        <f>J22/I22*1000</f>
        <v>941244.32566492772</v>
      </c>
      <c r="J24" s="184"/>
      <c r="K24" s="181">
        <f>L22/K22*1000</f>
        <v>1946936.2269641126</v>
      </c>
      <c r="L24" s="182"/>
      <c r="M24" s="183">
        <f>N22/M22*1000</f>
        <v>218891.50428002287</v>
      </c>
      <c r="N24" s="184"/>
      <c r="O24" s="181">
        <f>P22/O22*1000</f>
        <v>303928.34408602153</v>
      </c>
      <c r="P24" s="182"/>
      <c r="Q24" s="183">
        <f>R22/Q22*1000</f>
        <v>186050.6859936901</v>
      </c>
      <c r="R24" s="184"/>
      <c r="S24" s="181">
        <f>T22/S22*1000</f>
        <v>104189.05457545682</v>
      </c>
      <c r="T24" s="182"/>
      <c r="U24" s="183">
        <f>V22/U22*1000</f>
        <v>433770.87291577854</v>
      </c>
      <c r="V24" s="184"/>
      <c r="W24" s="181">
        <f>X22/W22*1000</f>
        <v>161060.00382504251</v>
      </c>
      <c r="X24" s="182"/>
      <c r="Y24" s="183">
        <f>Z22/Y22*1000</f>
        <v>257336.57214266641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+'(令和5年6月)'!E23</f>
        <v>68.630409984864684</v>
      </c>
      <c r="F30" s="186">
        <f>+'(令和5年1月)'!F23</f>
        <v>0</v>
      </c>
      <c r="G30" s="185">
        <f>+'(令和5年6月)'!G23</f>
        <v>68.761800764955339</v>
      </c>
      <c r="H30" s="186">
        <f>+'(令和5年1月)'!H23</f>
        <v>0</v>
      </c>
      <c r="I30" s="185">
        <f>+'(令和5年6月)'!I23</f>
        <v>49.056603773584904</v>
      </c>
      <c r="J30" s="186">
        <f>+'(令和5年1月)'!J23</f>
        <v>0</v>
      </c>
      <c r="K30" s="185">
        <f>+'(令和5年6月)'!K23</f>
        <v>32.919430131973684</v>
      </c>
      <c r="L30" s="186">
        <f>+'(令和5年1月)'!L23</f>
        <v>0</v>
      </c>
      <c r="M30" s="185">
        <f>+'(令和5年6月)'!M23</f>
        <v>37.42417019505227</v>
      </c>
      <c r="N30" s="186">
        <f>+'(令和5年1月)'!N23</f>
        <v>0</v>
      </c>
      <c r="O30" s="185">
        <f>+'(令和5年6月)'!O23</f>
        <v>83.908528270219236</v>
      </c>
      <c r="P30" s="186">
        <f>+'(令和5年1月)'!P23</f>
        <v>0</v>
      </c>
      <c r="Q30" s="185">
        <f>+'(令和5年6月)'!Q23</f>
        <v>47.999244067573784</v>
      </c>
      <c r="R30" s="186">
        <f>+'(令和5年1月)'!R23</f>
        <v>0</v>
      </c>
      <c r="S30" s="185">
        <f>+'(令和5年6月)'!S23</f>
        <v>151.90194911687445</v>
      </c>
      <c r="T30" s="186">
        <f>+'(令和5年1月)'!T23</f>
        <v>0</v>
      </c>
      <c r="U30" s="185">
        <f>+'(令和5年6月)'!U23</f>
        <v>83.439932750995951</v>
      </c>
      <c r="V30" s="186">
        <f>+'(令和5年1月)'!V23</f>
        <v>0</v>
      </c>
      <c r="W30" s="185">
        <f>+'(令和5年6月)'!W23</f>
        <v>80.579333512796296</v>
      </c>
      <c r="X30" s="186">
        <f>+'(令和5年1月)'!X23</f>
        <v>0</v>
      </c>
      <c r="Y30" s="185">
        <f>+'(令和5年6月)'!Y23</f>
        <v>75.408499567928374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87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54.653778345188151</v>
      </c>
      <c r="F23" s="178"/>
      <c r="G23" s="177">
        <f>(G20+G21)/(G22+G41)*100</f>
        <v>71.992476823794078</v>
      </c>
      <c r="H23" s="178"/>
      <c r="I23" s="177">
        <f>(I20+I21)/(I22+I41)*100</f>
        <v>44.256610316428265</v>
      </c>
      <c r="J23" s="178"/>
      <c r="K23" s="177">
        <f>(K20+K21)/(K22+K41)*100</f>
        <v>42.100238663484483</v>
      </c>
      <c r="L23" s="178"/>
      <c r="M23" s="177">
        <f>(M20+M21)/(M22+M41)*100</f>
        <v>49.316326861754852</v>
      </c>
      <c r="N23" s="178"/>
      <c r="O23" s="177">
        <f>(O20+O21)/(O22+O41)*100</f>
        <v>79.923939151321051</v>
      </c>
      <c r="P23" s="178"/>
      <c r="Q23" s="177">
        <f>(Q20+Q21)/(Q22+Q41)*100</f>
        <v>46.074422267274997</v>
      </c>
      <c r="R23" s="178"/>
      <c r="S23" s="177">
        <f>(S20+S21)/(S22+S41)*100</f>
        <v>127.8190725568038</v>
      </c>
      <c r="T23" s="178"/>
      <c r="U23" s="177">
        <f>(U20+U21)/(U22+U41)*100</f>
        <v>52.199211045364891</v>
      </c>
      <c r="V23" s="178"/>
      <c r="W23" s="177">
        <f>(W20+W21)/(W22+W41)*100</f>
        <v>46.921439861003194</v>
      </c>
      <c r="X23" s="178"/>
      <c r="Y23" s="177">
        <f>(Y20+Y21)/(Y22+Y41)*100</f>
        <v>68.424313986980721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179342.56786135782</v>
      </c>
      <c r="F24" s="180"/>
      <c r="G24" s="181">
        <f>H22/G22*1000</f>
        <v>452661.73431559687</v>
      </c>
      <c r="H24" s="182"/>
      <c r="I24" s="183">
        <f>J22/I22*1000</f>
        <v>902151.88177648047</v>
      </c>
      <c r="J24" s="184"/>
      <c r="K24" s="181">
        <f>L22/K22*1000</f>
        <v>1945503.1102264244</v>
      </c>
      <c r="L24" s="182"/>
      <c r="M24" s="183">
        <f>N22/M22*1000</f>
        <v>208624.18022248772</v>
      </c>
      <c r="N24" s="184"/>
      <c r="O24" s="181">
        <f>P22/O22*1000</f>
        <v>306939.9919126567</v>
      </c>
      <c r="P24" s="182"/>
      <c r="Q24" s="183">
        <f>R22/Q22*1000</f>
        <v>187356.20337341228</v>
      </c>
      <c r="R24" s="184"/>
      <c r="S24" s="181">
        <f>T22/S22*1000</f>
        <v>97725.370121547225</v>
      </c>
      <c r="T24" s="182"/>
      <c r="U24" s="183">
        <f>V22/U22*1000</f>
        <v>324347.64728109649</v>
      </c>
      <c r="V24" s="184"/>
      <c r="W24" s="181">
        <f>X22/W22*1000</f>
        <v>155737.91892338378</v>
      </c>
      <c r="X24" s="182"/>
      <c r="Y24" s="183">
        <f>Z22/Y22*1000</f>
        <v>250549.22502681985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+'(令和5年5月)'!E23</f>
        <v>51.815171736332225</v>
      </c>
      <c r="F30" s="186">
        <f>+'(令和5年1月)'!F23</f>
        <v>0</v>
      </c>
      <c r="G30" s="185">
        <f>+'(令和5年5月)'!G23</f>
        <v>62.728390242765677</v>
      </c>
      <c r="H30" s="186">
        <f>+'(令和5年1月)'!H23</f>
        <v>0</v>
      </c>
      <c r="I30" s="185">
        <f>+'(令和5年5月)'!I23</f>
        <v>46.167603474706183</v>
      </c>
      <c r="J30" s="186">
        <f>+'(令和5年1月)'!J23</f>
        <v>0</v>
      </c>
      <c r="K30" s="185">
        <f>+'(令和5年5月)'!K23</f>
        <v>23.860839401629836</v>
      </c>
      <c r="L30" s="186">
        <f>+'(令和5年1月)'!L23</f>
        <v>0</v>
      </c>
      <c r="M30" s="185">
        <f>+'(令和5年5月)'!M23</f>
        <v>46.058201851016896</v>
      </c>
      <c r="N30" s="186">
        <f>+'(令和5年1月)'!N23</f>
        <v>0</v>
      </c>
      <c r="O30" s="185">
        <f>+'(令和5年5月)'!O23</f>
        <v>84.528063905823004</v>
      </c>
      <c r="P30" s="186">
        <f>+'(令和5年1月)'!P23</f>
        <v>0</v>
      </c>
      <c r="Q30" s="185">
        <f>+'(令和5年5月)'!Q23</f>
        <v>43.398456284487047</v>
      </c>
      <c r="R30" s="186">
        <f>+'(令和5年1月)'!R23</f>
        <v>0</v>
      </c>
      <c r="S30" s="185">
        <f>+'(令和5年5月)'!S23</f>
        <v>133.7923916248894</v>
      </c>
      <c r="T30" s="186">
        <f>+'(令和5年1月)'!T23</f>
        <v>0</v>
      </c>
      <c r="U30" s="185">
        <f>+'(令和5年5月)'!U23</f>
        <v>58.040858130475335</v>
      </c>
      <c r="V30" s="186">
        <f>+'(令和5年1月)'!V23</f>
        <v>0</v>
      </c>
      <c r="W30" s="185">
        <f>+'(令和5年5月)'!W23</f>
        <v>74.396187990410795</v>
      </c>
      <c r="X30" s="186">
        <f>+'(令和5年1月)'!X23</f>
        <v>0</v>
      </c>
      <c r="Y30" s="185">
        <f>+'(令和5年5月)'!Y23</f>
        <v>67.555007032801271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T22" sqref="T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86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56.351194037465277</v>
      </c>
      <c r="F23" s="178"/>
      <c r="G23" s="177">
        <f>(G20+G21)/(G22+G41)*100</f>
        <v>70.83083826076664</v>
      </c>
      <c r="H23" s="178"/>
      <c r="I23" s="177">
        <f>(I20+I21)/(I22+I41)*100</f>
        <v>50.094517958412098</v>
      </c>
      <c r="J23" s="178"/>
      <c r="K23" s="177">
        <f>(K20+K21)/(K22+K41)*100</f>
        <v>33.490884537474678</v>
      </c>
      <c r="L23" s="178"/>
      <c r="M23" s="177">
        <f>(M20+M21)/(M22+M41)*100</f>
        <v>49.149241204554087</v>
      </c>
      <c r="N23" s="178"/>
      <c r="O23" s="177">
        <f>(O20+O21)/(O22+O41)*100</f>
        <v>96.049183632332188</v>
      </c>
      <c r="P23" s="178"/>
      <c r="Q23" s="177">
        <f>(Q20+Q21)/(Q22+Q41)*100</f>
        <v>48.740874515453299</v>
      </c>
      <c r="R23" s="178"/>
      <c r="S23" s="177">
        <f>(S20+S21)/(S22+S41)*100</f>
        <v>143.09030561084072</v>
      </c>
      <c r="T23" s="178"/>
      <c r="U23" s="177">
        <f>(U20+U21)/(U22+U41)*100</f>
        <v>63.903412871945996</v>
      </c>
      <c r="V23" s="178"/>
      <c r="W23" s="177">
        <f>(W20+W21)/(W22+W41)*100</f>
        <v>57.016898737671958</v>
      </c>
      <c r="X23" s="178"/>
      <c r="Y23" s="177">
        <f>(Y20+Y21)/(Y22+Y41)*100</f>
        <v>74.600122557727971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176999.58330853024</v>
      </c>
      <c r="F24" s="180"/>
      <c r="G24" s="181">
        <f>H22/G22*1000</f>
        <v>448447.19872475951</v>
      </c>
      <c r="H24" s="182"/>
      <c r="I24" s="183">
        <f>J22/I22*1000</f>
        <v>870999.17379445489</v>
      </c>
      <c r="J24" s="184"/>
      <c r="K24" s="181">
        <f>L22/K22*1000</f>
        <v>1949549.1859665215</v>
      </c>
      <c r="L24" s="182"/>
      <c r="M24" s="183">
        <f>N22/M22*1000</f>
        <v>218512.30298382646</v>
      </c>
      <c r="N24" s="184"/>
      <c r="O24" s="181">
        <f>P22/O22*1000</f>
        <v>311655.09314308368</v>
      </c>
      <c r="P24" s="182"/>
      <c r="Q24" s="183">
        <f>R22/Q22*1000</f>
        <v>187376.96840384873</v>
      </c>
      <c r="R24" s="184"/>
      <c r="S24" s="181">
        <f>T22/S22*1000</f>
        <v>100012.49772046757</v>
      </c>
      <c r="T24" s="182"/>
      <c r="U24" s="183">
        <f>V22/U22*1000</f>
        <v>341412.10083261557</v>
      </c>
      <c r="V24" s="184"/>
      <c r="W24" s="181">
        <f>X22/W22*1000</f>
        <v>234128.97236302873</v>
      </c>
      <c r="X24" s="182"/>
      <c r="Y24" s="183">
        <f>Z22/Y22*1000</f>
        <v>259008.80347762894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+'(令和5年4月)'!E23</f>
        <v>48.050603090654313</v>
      </c>
      <c r="F30" s="186">
        <f>+'(令和5年1月)'!F23</f>
        <v>0</v>
      </c>
      <c r="G30" s="185">
        <f>+'(令和5年4月)'!G23</f>
        <v>74.435222303778573</v>
      </c>
      <c r="H30" s="186">
        <f>+'(令和5年1月)'!H23</f>
        <v>0</v>
      </c>
      <c r="I30" s="185">
        <f>+'(令和5年4月)'!I23</f>
        <v>45.367583834909716</v>
      </c>
      <c r="J30" s="186">
        <f>+'(令和5年1月)'!J23</f>
        <v>0</v>
      </c>
      <c r="K30" s="185">
        <f>+'(令和5年4月)'!K23</f>
        <v>24.226392362793504</v>
      </c>
      <c r="L30" s="186">
        <f>+'(令和5年1月)'!L23</f>
        <v>0</v>
      </c>
      <c r="M30" s="185">
        <f>+'(令和5年4月)'!M23</f>
        <v>45.784905555337012</v>
      </c>
      <c r="N30" s="186">
        <f>+'(令和5年1月)'!N23</f>
        <v>0</v>
      </c>
      <c r="O30" s="185">
        <f>+'(令和5年4月)'!O23</f>
        <v>81.943429704623739</v>
      </c>
      <c r="P30" s="186">
        <f>+'(令和5年1月)'!P23</f>
        <v>0</v>
      </c>
      <c r="Q30" s="185">
        <f>+'(令和5年4月)'!Q23</f>
        <v>45.148356054530872</v>
      </c>
      <c r="R30" s="186">
        <f>+'(令和5年1月)'!R23</f>
        <v>0</v>
      </c>
      <c r="S30" s="185">
        <f>+'(令和5年4月)'!S23</f>
        <v>159.69757970132486</v>
      </c>
      <c r="T30" s="186">
        <f>+'(令和5年1月)'!T23</f>
        <v>0</v>
      </c>
      <c r="U30" s="185">
        <f>+'(令和5年4月)'!U23</f>
        <v>70.884299177862445</v>
      </c>
      <c r="V30" s="186">
        <f>+'(令和5年1月)'!V23</f>
        <v>0</v>
      </c>
      <c r="W30" s="185">
        <f>+'(令和5年4月)'!W23</f>
        <v>74.071954443381145</v>
      </c>
      <c r="X30" s="186">
        <f>+'(令和5年1月)'!X23</f>
        <v>0</v>
      </c>
      <c r="Y30" s="185">
        <f>+'(令和5年4月)'!Y23</f>
        <v>73.76998399830417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85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60.831636540522851</v>
      </c>
      <c r="F23" s="178"/>
      <c r="G23" s="177">
        <f>(G20+G21)/(G22+G41)*100</f>
        <v>83.279305426152078</v>
      </c>
      <c r="H23" s="178"/>
      <c r="I23" s="177">
        <f>(I20+I21)/(I22+I41)*100</f>
        <v>62.521994134897362</v>
      </c>
      <c r="J23" s="178"/>
      <c r="K23" s="177">
        <f>(K20+K21)/(K22+K41)*100</f>
        <v>40.187520206918848</v>
      </c>
      <c r="L23" s="178"/>
      <c r="M23" s="177">
        <f>(M20+M21)/(M22+M41)*100</f>
        <v>35.83290489119166</v>
      </c>
      <c r="N23" s="178"/>
      <c r="O23" s="177">
        <f>(O20+O21)/(O22+O41)*100</f>
        <v>90.273124175043151</v>
      </c>
      <c r="P23" s="178"/>
      <c r="Q23" s="177">
        <f>(Q20+Q21)/(Q22+Q41)*100</f>
        <v>43.273841327250558</v>
      </c>
      <c r="R23" s="178"/>
      <c r="S23" s="177">
        <f>(S20+S21)/(S22+S41)*100</f>
        <v>124.92016543581923</v>
      </c>
      <c r="T23" s="178"/>
      <c r="U23" s="177">
        <f>(U20+U21)/(U22+U41)*100</f>
        <v>74.234414874225294</v>
      </c>
      <c r="V23" s="178"/>
      <c r="W23" s="177">
        <f>(W20+W21)/(W22+W41)*100</f>
        <v>59.036685773667507</v>
      </c>
      <c r="X23" s="178"/>
      <c r="Y23" s="177">
        <f>(Y20+Y21)/(Y22+Y41)*100</f>
        <v>66.647742459654182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174585.34567898442</v>
      </c>
      <c r="F24" s="180"/>
      <c r="G24" s="181">
        <f>H22/G22*1000</f>
        <v>449964.85319704149</v>
      </c>
      <c r="H24" s="182"/>
      <c r="I24" s="183">
        <f>J22/I22*1000</f>
        <v>823581.89209164807</v>
      </c>
      <c r="J24" s="184"/>
      <c r="K24" s="181">
        <f>L22/K22*1000</f>
        <v>1934779.8895027624</v>
      </c>
      <c r="L24" s="182"/>
      <c r="M24" s="183">
        <f>N22/M22*1000</f>
        <v>212863.9513523737</v>
      </c>
      <c r="N24" s="184"/>
      <c r="O24" s="181">
        <f>P22/O22*1000</f>
        <v>305923.29778506974</v>
      </c>
      <c r="P24" s="182"/>
      <c r="Q24" s="183">
        <f>R22/Q22*1000</f>
        <v>185618.41756381598</v>
      </c>
      <c r="R24" s="184"/>
      <c r="S24" s="181">
        <f>T22/S22*1000</f>
        <v>88105.226873110441</v>
      </c>
      <c r="T24" s="182"/>
      <c r="U24" s="183">
        <f>V22/U22*1000</f>
        <v>401164.67238774325</v>
      </c>
      <c r="V24" s="184"/>
      <c r="W24" s="181">
        <f>X22/W22*1000</f>
        <v>236996.59421395449</v>
      </c>
      <c r="X24" s="182"/>
      <c r="Y24" s="183">
        <f>Z22/Y22*1000</f>
        <v>260585.62832390913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+'(令和5年3月)'!E23</f>
        <v>52.402938851879931</v>
      </c>
      <c r="F30" s="186">
        <f>+'(令和5年1月)'!F23</f>
        <v>0</v>
      </c>
      <c r="G30" s="185">
        <f>+'(令和5年3月)'!G23</f>
        <v>82.803013075276212</v>
      </c>
      <c r="H30" s="186">
        <f>+'(令和5年1月)'!H23</f>
        <v>0</v>
      </c>
      <c r="I30" s="185">
        <f>+'(令和5年3月)'!I23</f>
        <v>60.895262087007076</v>
      </c>
      <c r="J30" s="186">
        <f>+'(令和5年1月)'!J23</f>
        <v>0</v>
      </c>
      <c r="K30" s="185">
        <f>+'(令和5年3月)'!K23</f>
        <v>25.993363975087714</v>
      </c>
      <c r="L30" s="186">
        <f>+'(令和5年1月)'!L23</f>
        <v>0</v>
      </c>
      <c r="M30" s="185">
        <f>+'(令和5年3月)'!M23</f>
        <v>40.641582884392506</v>
      </c>
      <c r="N30" s="186">
        <f>+'(令和5年1月)'!N23</f>
        <v>0</v>
      </c>
      <c r="O30" s="185">
        <f>+'(令和5年3月)'!O23</f>
        <v>85.815173527037942</v>
      </c>
      <c r="P30" s="186">
        <f>+'(令和5年1月)'!P23</f>
        <v>0</v>
      </c>
      <c r="Q30" s="185">
        <f>+'(令和5年3月)'!Q23</f>
        <v>47.655409855198108</v>
      </c>
      <c r="R30" s="186">
        <f>+'(令和5年1月)'!R23</f>
        <v>0</v>
      </c>
      <c r="S30" s="185">
        <f>+'(令和5年3月)'!S23</f>
        <v>168.25551066332531</v>
      </c>
      <c r="T30" s="186">
        <f>+'(令和5年1月)'!T23</f>
        <v>0</v>
      </c>
      <c r="U30" s="185">
        <f>+'(令和5年3月)'!U23</f>
        <v>88.240532934345055</v>
      </c>
      <c r="V30" s="186">
        <f>+'(令和5年1月)'!V23</f>
        <v>0</v>
      </c>
      <c r="W30" s="185">
        <f>+'(令和5年3月)'!W23</f>
        <v>96.246271975322699</v>
      </c>
      <c r="X30" s="186">
        <f>+'(令和5年1月)'!X23</f>
        <v>0</v>
      </c>
      <c r="Y30" s="185">
        <f>+'(令和5年3月)'!Y23</f>
        <v>77.286070334585318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84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53.374557670867077</v>
      </c>
      <c r="F23" s="178"/>
      <c r="G23" s="177">
        <f>(G20+G21)/(G22+G41)*100</f>
        <v>74.038777564999805</v>
      </c>
      <c r="H23" s="178"/>
      <c r="I23" s="177">
        <f>(I20+I21)/(I22+I41)*100</f>
        <v>52.735229759299784</v>
      </c>
      <c r="J23" s="178"/>
      <c r="K23" s="177">
        <f>(K20+K21)/(K22+K41)*100</f>
        <v>34.767453440892346</v>
      </c>
      <c r="L23" s="178"/>
      <c r="M23" s="177">
        <f>(M20+M21)/(M22+M41)*100</f>
        <v>38.876717229889792</v>
      </c>
      <c r="N23" s="178"/>
      <c r="O23" s="177">
        <f>(O20+O21)/(O22+O41)*100</f>
        <v>74.194194194194196</v>
      </c>
      <c r="P23" s="178"/>
      <c r="Q23" s="177">
        <f>(Q20+Q21)/(Q22+Q41)*100</f>
        <v>42.829633476134838</v>
      </c>
      <c r="R23" s="178"/>
      <c r="S23" s="177">
        <f>(S20+S21)/(S22+S41)*100</f>
        <v>112.19381913090305</v>
      </c>
      <c r="T23" s="178"/>
      <c r="U23" s="177">
        <f>(U20+U21)/(U22+U41)*100</f>
        <v>70.662055335968375</v>
      </c>
      <c r="V23" s="178"/>
      <c r="W23" s="177">
        <f>(W20+W21)/(W22+W41)*100</f>
        <v>61.201619354109496</v>
      </c>
      <c r="X23" s="178"/>
      <c r="Y23" s="177">
        <f>(Y20+Y21)/(Y22+Y41)*100</f>
        <v>63.036883528815544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188101.33812178078</v>
      </c>
      <c r="F24" s="180"/>
      <c r="G24" s="181">
        <f>H22/G22*1000</f>
        <v>449442.59376180527</v>
      </c>
      <c r="H24" s="182"/>
      <c r="I24" s="183">
        <f>J22/I22*1000</f>
        <v>1010501.9495906936</v>
      </c>
      <c r="J24" s="184"/>
      <c r="K24" s="181">
        <f>L22/K22*1000</f>
        <v>572576.56710138824</v>
      </c>
      <c r="L24" s="182"/>
      <c r="M24" s="183">
        <f>N22/M22*1000</f>
        <v>199452.97197594971</v>
      </c>
      <c r="N24" s="184"/>
      <c r="O24" s="181">
        <f>P22/O22*1000</f>
        <v>304728.33299819025</v>
      </c>
      <c r="P24" s="182"/>
      <c r="Q24" s="183">
        <f>R22/Q22*1000</f>
        <v>183277.01917951065</v>
      </c>
      <c r="R24" s="184"/>
      <c r="S24" s="181">
        <f>T22/S22*1000</f>
        <v>87106.351407234426</v>
      </c>
      <c r="T24" s="182"/>
      <c r="U24" s="183">
        <f>V22/U22*1000</f>
        <v>425687.09956928995</v>
      </c>
      <c r="V24" s="184"/>
      <c r="W24" s="181">
        <f>X22/W22*1000</f>
        <v>228298.96036027683</v>
      </c>
      <c r="X24" s="182"/>
      <c r="Y24" s="183">
        <f>Z22/Y22*1000</f>
        <v>215256.17458614596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+'(令和5年2月)'!E23</f>
        <v>52.278059974731192</v>
      </c>
      <c r="F30" s="186">
        <f>+'(令和5年1月)'!F23</f>
        <v>0</v>
      </c>
      <c r="G30" s="185">
        <f>+'(令和5年2月)'!G23</f>
        <v>74.403960988682442</v>
      </c>
      <c r="H30" s="186">
        <f>+'(令和5年1月)'!H23</f>
        <v>0</v>
      </c>
      <c r="I30" s="185">
        <f>+'(令和5年2月)'!I23</f>
        <v>56.393601551139113</v>
      </c>
      <c r="J30" s="186">
        <f>+'(令和5年1月)'!J23</f>
        <v>0</v>
      </c>
      <c r="K30" s="185">
        <f>+'(令和5年2月)'!K23</f>
        <v>19.87087417901915</v>
      </c>
      <c r="L30" s="186">
        <f>+'(令和5年1月)'!L23</f>
        <v>0</v>
      </c>
      <c r="M30" s="185">
        <f>+'(令和5年2月)'!M23</f>
        <v>43.502764198936617</v>
      </c>
      <c r="N30" s="186">
        <f>+'(令和5年1月)'!N23</f>
        <v>0</v>
      </c>
      <c r="O30" s="185">
        <f>+'(令和5年2月)'!O23</f>
        <v>65.911063952927563</v>
      </c>
      <c r="P30" s="186">
        <f>+'(令和5年1月)'!P23</f>
        <v>0</v>
      </c>
      <c r="Q30" s="185">
        <f>+'(令和5年2月)'!Q23</f>
        <v>40.492332856266614</v>
      </c>
      <c r="R30" s="186">
        <f>+'(令和5年1月)'!R23</f>
        <v>0</v>
      </c>
      <c r="S30" s="185">
        <f>+'(令和5年2月)'!S23</f>
        <v>143.65136487316775</v>
      </c>
      <c r="T30" s="186">
        <f>+'(令和5年1月)'!T23</f>
        <v>0</v>
      </c>
      <c r="U30" s="185">
        <f>+'(令和5年2月)'!U23</f>
        <v>70.390247369917546</v>
      </c>
      <c r="V30" s="186">
        <f>+'(令和5年1月)'!V23</f>
        <v>0</v>
      </c>
      <c r="W30" s="185">
        <f>+'(令和5年2月)'!W23</f>
        <v>78.142994404230137</v>
      </c>
      <c r="X30" s="186">
        <f>+'(令和5年1月)'!X23</f>
        <v>0</v>
      </c>
      <c r="Y30" s="185">
        <f>+'(令和5年2月)'!Y23</f>
        <v>65.903262967620762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83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41.819200485162973</v>
      </c>
      <c r="F23" s="178"/>
      <c r="G23" s="177">
        <f>(G20+G21)/(G22+G41)*100</f>
        <v>64.650334251862901</v>
      </c>
      <c r="H23" s="178"/>
      <c r="I23" s="177">
        <f>(I20+I21)/(I22+I41)*100</f>
        <v>49.097185342538502</v>
      </c>
      <c r="J23" s="178"/>
      <c r="K23" s="177">
        <f>(K20+K21)/(K22+K41)*100</f>
        <v>20.209823557463043</v>
      </c>
      <c r="L23" s="178"/>
      <c r="M23" s="177">
        <f>(M20+M21)/(M22+M41)*100</f>
        <v>30.826355214721186</v>
      </c>
      <c r="N23" s="178"/>
      <c r="O23" s="177">
        <f>(O20+O21)/(O22+O41)*100</f>
        <v>73.808318996053032</v>
      </c>
      <c r="P23" s="178"/>
      <c r="Q23" s="177">
        <f>(Q20+Q21)/(Q22+Q41)*100</f>
        <v>34.566606195299833</v>
      </c>
      <c r="R23" s="178"/>
      <c r="S23" s="177">
        <f>(S20+S21)/(S22+S41)*100</f>
        <v>95.575188398785571</v>
      </c>
      <c r="T23" s="178"/>
      <c r="U23" s="177">
        <f>(U20+U21)/(U22+U41)*100</f>
        <v>58.055430374042359</v>
      </c>
      <c r="V23" s="178"/>
      <c r="W23" s="177">
        <f>(W20+W21)/(W22+W41)*100</f>
        <v>54.528997252711243</v>
      </c>
      <c r="X23" s="178"/>
      <c r="Y23" s="177">
        <f>(Y20+Y21)/(Y22+Y41)*100</f>
        <v>53.13625414806026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199134.84067352186</v>
      </c>
      <c r="F24" s="180"/>
      <c r="G24" s="181">
        <f>H22/G22*1000</f>
        <v>439675.02562965389</v>
      </c>
      <c r="H24" s="182"/>
      <c r="I24" s="183">
        <f>J22/I22*1000</f>
        <v>1055441.2291933417</v>
      </c>
      <c r="J24" s="184"/>
      <c r="K24" s="181">
        <f>L22/K22*1000</f>
        <v>721033.47834310564</v>
      </c>
      <c r="L24" s="182"/>
      <c r="M24" s="183">
        <f>N22/M22*1000</f>
        <v>183146.33129188832</v>
      </c>
      <c r="N24" s="184"/>
      <c r="O24" s="181">
        <f>P22/O22*1000</f>
        <v>303985.25014949171</v>
      </c>
      <c r="P24" s="182"/>
      <c r="Q24" s="183">
        <f>R22/Q22*1000</f>
        <v>182574.98893528423</v>
      </c>
      <c r="R24" s="184"/>
      <c r="S24" s="181">
        <f>T22/S22*1000</f>
        <v>104224.07767097591</v>
      </c>
      <c r="T24" s="182"/>
      <c r="U24" s="183">
        <f>V22/U22*1000</f>
        <v>381277.12020849169</v>
      </c>
      <c r="V24" s="184"/>
      <c r="W24" s="181">
        <f>X22/W22*1000</f>
        <v>230893.77256464324</v>
      </c>
      <c r="X24" s="182"/>
      <c r="Y24" s="183">
        <f>Z22/Y22*1000</f>
        <v>220529.10215299402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+'(令和5年1月)'!E23</f>
        <v>51.53986928104576</v>
      </c>
      <c r="F30" s="186">
        <f>+'(令和5年1月)'!F23</f>
        <v>0</v>
      </c>
      <c r="G30" s="185">
        <f>+'(令和5年1月)'!G23</f>
        <v>74.910816780936273</v>
      </c>
      <c r="H30" s="186">
        <f>+'(令和5年1月)'!H23</f>
        <v>0</v>
      </c>
      <c r="I30" s="185">
        <f>+'(令和5年1月)'!I23</f>
        <v>44.957587181903861</v>
      </c>
      <c r="J30" s="186">
        <f>+'(令和5年1月)'!J23</f>
        <v>0</v>
      </c>
      <c r="K30" s="185">
        <f>+'(令和5年1月)'!K23</f>
        <v>19.380185802425363</v>
      </c>
      <c r="L30" s="186">
        <f>+'(令和5年1月)'!L23</f>
        <v>0</v>
      </c>
      <c r="M30" s="185">
        <f>+'(令和5年1月)'!M23</f>
        <v>35.564373324898398</v>
      </c>
      <c r="N30" s="186">
        <f>+'(令和5年1月)'!N23</f>
        <v>0</v>
      </c>
      <c r="O30" s="185">
        <f>+'(令和5年1月)'!O23</f>
        <v>65.253532834580213</v>
      </c>
      <c r="P30" s="186">
        <f>+'(令和5年1月)'!P23</f>
        <v>0</v>
      </c>
      <c r="Q30" s="185">
        <f>+'(令和5年1月)'!Q23</f>
        <v>38.624055701280049</v>
      </c>
      <c r="R30" s="186">
        <f>+'(令和5年1月)'!R23</f>
        <v>0</v>
      </c>
      <c r="S30" s="185">
        <f>+'(令和5年1月)'!S23</f>
        <v>116.50069156293223</v>
      </c>
      <c r="T30" s="186">
        <f>+'(令和5年1月)'!T23</f>
        <v>0</v>
      </c>
      <c r="U30" s="185">
        <f>+'(令和5年1月)'!U23</f>
        <v>78.502249597737091</v>
      </c>
      <c r="V30" s="186">
        <f>+'(令和5年1月)'!V23</f>
        <v>0</v>
      </c>
      <c r="W30" s="185">
        <f>+'(令和5年1月)'!W23</f>
        <v>73.484916548228171</v>
      </c>
      <c r="X30" s="186">
        <f>+'(令和5年1月)'!X23</f>
        <v>0</v>
      </c>
      <c r="Y30" s="185">
        <f>+'(令和5年1月)'!Y23</f>
        <v>58.152616641328883</v>
      </c>
      <c r="Z30" s="186">
        <f>+'(令和5年1月)'!Z23</f>
        <v>0</v>
      </c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82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52.954432582402603</v>
      </c>
      <c r="F23" s="178"/>
      <c r="G23" s="177">
        <f>(G20+G21)/(G22+G41)*100</f>
        <v>61.298619237286786</v>
      </c>
      <c r="H23" s="178"/>
      <c r="I23" s="177">
        <f>(I20+I21)/(I22+I41)*100</f>
        <v>58.929802785822652</v>
      </c>
      <c r="J23" s="178"/>
      <c r="K23" s="177">
        <f>(K20+K21)/(K22+K41)*100</f>
        <v>44.205091685953356</v>
      </c>
      <c r="L23" s="178"/>
      <c r="M23" s="177">
        <f>(M20+M21)/(M22+M41)*100</f>
        <v>61.437489381694043</v>
      </c>
      <c r="N23" s="178"/>
      <c r="O23" s="177">
        <f>(O20+O21)/(O22+O41)*100</f>
        <v>97.897959183673464</v>
      </c>
      <c r="P23" s="178"/>
      <c r="Q23" s="177">
        <f>(Q20+Q21)/(Q22+Q41)*100</f>
        <v>43.863959265730479</v>
      </c>
      <c r="R23" s="178"/>
      <c r="S23" s="177">
        <f>(S20+S21)/(S22+S41)*100</f>
        <v>140.70087532089946</v>
      </c>
      <c r="T23" s="178"/>
      <c r="U23" s="177">
        <f>(U20+U21)/(U22+U41)*100</f>
        <v>81.993686255463814</v>
      </c>
      <c r="V23" s="178"/>
      <c r="W23" s="177">
        <f>(W20+W21)/(W22+W41)*100</f>
        <v>83.801409669464917</v>
      </c>
      <c r="X23" s="178"/>
      <c r="Y23" s="177">
        <f>(Y20+Y21)/(Y22+Y41)*100</f>
        <v>77.615429235076121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188967.39344271508</v>
      </c>
      <c r="F24" s="180"/>
      <c r="G24" s="181">
        <f>H22/G22*1000</f>
        <v>441178.25763895304</v>
      </c>
      <c r="H24" s="182"/>
      <c r="I24" s="183">
        <f>J22/I22*1000</f>
        <v>1073416.1989996186</v>
      </c>
      <c r="J24" s="184"/>
      <c r="K24" s="181">
        <f>L22/K22*1000</f>
        <v>706485.37899192004</v>
      </c>
      <c r="L24" s="182"/>
      <c r="M24" s="183">
        <f>N22/M22*1000</f>
        <v>195473.6460785043</v>
      </c>
      <c r="N24" s="184"/>
      <c r="O24" s="181">
        <f>P22/O22*1000</f>
        <v>301599.71217105264</v>
      </c>
      <c r="P24" s="182"/>
      <c r="Q24" s="183">
        <f>R22/Q22*1000</f>
        <v>183834.88530169899</v>
      </c>
      <c r="R24" s="184"/>
      <c r="S24" s="181">
        <f>T22/S22*1000</f>
        <v>111512.40831195543</v>
      </c>
      <c r="T24" s="182"/>
      <c r="U24" s="183">
        <f>V22/U22*1000</f>
        <v>305686.79103522806</v>
      </c>
      <c r="V24" s="184"/>
      <c r="W24" s="181">
        <f>X22/W22*1000</f>
        <v>238426.94984378299</v>
      </c>
      <c r="X24" s="182"/>
      <c r="Y24" s="183">
        <f>Z22/Y22*1000</f>
        <v>224210.37017747108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v>56.460281629581857</v>
      </c>
      <c r="F30" s="186"/>
      <c r="G30" s="185">
        <v>92.881521078653137</v>
      </c>
      <c r="H30" s="186"/>
      <c r="I30" s="185">
        <v>57.402542818114952</v>
      </c>
      <c r="J30" s="186"/>
      <c r="K30" s="185">
        <v>27.11514713412247</v>
      </c>
      <c r="L30" s="186"/>
      <c r="M30" s="185">
        <v>54.74309881280206</v>
      </c>
      <c r="N30" s="186"/>
      <c r="O30" s="185">
        <v>86.270280408890557</v>
      </c>
      <c r="P30" s="186"/>
      <c r="Q30" s="185">
        <v>42.033134947333942</v>
      </c>
      <c r="R30" s="186"/>
      <c r="S30" s="185">
        <v>202.91650557245879</v>
      </c>
      <c r="T30" s="186"/>
      <c r="U30" s="185">
        <v>86.026027429265667</v>
      </c>
      <c r="V30" s="186"/>
      <c r="W30" s="185">
        <v>82.10004074961455</v>
      </c>
      <c r="X30" s="186"/>
      <c r="Y30" s="185">
        <v>83.368325845407682</v>
      </c>
      <c r="Z30" s="186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81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53.524556605763273</v>
      </c>
      <c r="F23" s="178"/>
      <c r="G23" s="177">
        <f>(G20+G21)/(G22+G41)*100</f>
        <v>61.688612730837512</v>
      </c>
      <c r="H23" s="178"/>
      <c r="I23" s="177">
        <f>(I20+I21)/(I22+I41)*100</f>
        <v>62.322049984182229</v>
      </c>
      <c r="J23" s="178"/>
      <c r="K23" s="177">
        <f>(K20+K21)/(K22+K41)*100</f>
        <v>34.773218142548593</v>
      </c>
      <c r="L23" s="178"/>
      <c r="M23" s="177">
        <f>(M20+M21)/(M22+M41)*100</f>
        <v>49.329362878104405</v>
      </c>
      <c r="N23" s="178"/>
      <c r="O23" s="177">
        <f>(O20+O21)/(O22+O41)*100</f>
        <v>90.558115719406047</v>
      </c>
      <c r="P23" s="178"/>
      <c r="Q23" s="177">
        <f>(Q20+Q21)/(Q22+Q41)*100</f>
        <v>46.131483611650999</v>
      </c>
      <c r="R23" s="178"/>
      <c r="S23" s="177">
        <f>(S20+S21)/(S22+S41)*100</f>
        <v>121.8072601838857</v>
      </c>
      <c r="T23" s="178"/>
      <c r="U23" s="177">
        <f>(U20+U21)/(U22+U41)*100</f>
        <v>98.547575480329357</v>
      </c>
      <c r="V23" s="178"/>
      <c r="W23" s="177">
        <f>(W20+W21)/(W22+W41)*100</f>
        <v>83.889772839519182</v>
      </c>
      <c r="X23" s="178"/>
      <c r="Y23" s="177">
        <f>(Y20+Y21)/(Y22+Y41)*100</f>
        <v>72.344269193969836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199002.00380667447</v>
      </c>
      <c r="F24" s="180"/>
      <c r="G24" s="181">
        <f>H22/G22*1000</f>
        <v>439583.49793938355</v>
      </c>
      <c r="H24" s="182"/>
      <c r="I24" s="183">
        <f>J22/I22*1000</f>
        <v>848433.50105179381</v>
      </c>
      <c r="J24" s="184"/>
      <c r="K24" s="181">
        <f>L22/K22*1000</f>
        <v>331684.22796554014</v>
      </c>
      <c r="L24" s="182"/>
      <c r="M24" s="183">
        <f>N22/M22*1000</f>
        <v>227188.62678889677</v>
      </c>
      <c r="N24" s="184"/>
      <c r="O24" s="181">
        <f>P22/O22*1000</f>
        <v>300286.26418152353</v>
      </c>
      <c r="P24" s="182"/>
      <c r="Q24" s="183">
        <f>R22/Q22*1000</f>
        <v>182022.92133030854</v>
      </c>
      <c r="R24" s="184"/>
      <c r="S24" s="181">
        <f>T22/S22*1000</f>
        <v>106301.96781882615</v>
      </c>
      <c r="T24" s="182"/>
      <c r="U24" s="183">
        <f>V22/U22*1000</f>
        <v>285734.33700839133</v>
      </c>
      <c r="V24" s="184"/>
      <c r="W24" s="181">
        <f>X22/W22*1000</f>
        <v>234715.17225969743</v>
      </c>
      <c r="X24" s="182"/>
      <c r="Y24" s="183">
        <f>Z22/Y22*1000</f>
        <v>198804.17138973437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v>87.122933001147999</v>
      </c>
      <c r="F30" s="186"/>
      <c r="G30" s="185">
        <v>90.067129131651328</v>
      </c>
      <c r="H30" s="186"/>
      <c r="I30" s="185">
        <v>49.055466237942127</v>
      </c>
      <c r="J30" s="186"/>
      <c r="K30" s="185">
        <v>32.900544022787685</v>
      </c>
      <c r="L30" s="186"/>
      <c r="M30" s="185">
        <v>51.645491604814353</v>
      </c>
      <c r="N30" s="186"/>
      <c r="O30" s="185">
        <v>85.092449922958409</v>
      </c>
      <c r="P30" s="186"/>
      <c r="Q30" s="185">
        <v>46.040457947285262</v>
      </c>
      <c r="R30" s="186"/>
      <c r="S30" s="185">
        <v>175.59725537988948</v>
      </c>
      <c r="T30" s="186"/>
      <c r="U30" s="185">
        <v>107.65726177127213</v>
      </c>
      <c r="V30" s="186"/>
      <c r="W30" s="185">
        <v>90.732372061308581</v>
      </c>
      <c r="X30" s="186"/>
      <c r="Y30" s="185">
        <v>81.144081613985009</v>
      </c>
      <c r="Z30" s="186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80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52.197621536310322</v>
      </c>
      <c r="F23" s="178"/>
      <c r="G23" s="177">
        <f>(G20+G21)/(G22+G41)*100</f>
        <v>62.082439222783279</v>
      </c>
      <c r="H23" s="178"/>
      <c r="I23" s="177">
        <f>(I20+I21)/(I22+I41)*100</f>
        <v>62.674619369015851</v>
      </c>
      <c r="J23" s="178"/>
      <c r="K23" s="177">
        <f>(K20+K21)/(K22+K41)*100</f>
        <v>32.005040163805326</v>
      </c>
      <c r="L23" s="178"/>
      <c r="M23" s="177">
        <f>(M20+M21)/(M22+M41)*100</f>
        <v>40.98723885608424</v>
      </c>
      <c r="N23" s="178"/>
      <c r="O23" s="177">
        <f>(O20+O21)/(O22+O41)*100</f>
        <v>83.058192323565834</v>
      </c>
      <c r="P23" s="178"/>
      <c r="Q23" s="177">
        <f>(Q20+Q21)/(Q22+Q41)*100</f>
        <v>47.012527246395187</v>
      </c>
      <c r="R23" s="178"/>
      <c r="S23" s="177">
        <f>(S20+S21)/(S22+S41)*100</f>
        <v>126.28490451950765</v>
      </c>
      <c r="T23" s="178"/>
      <c r="U23" s="177">
        <f>(U20+U21)/(U22+U41)*100</f>
        <v>74.251388004004738</v>
      </c>
      <c r="V23" s="178"/>
      <c r="W23" s="177">
        <f>(W20+W21)/(W22+W41)*100</f>
        <v>83.47037907996355</v>
      </c>
      <c r="X23" s="178"/>
      <c r="Y23" s="177">
        <f>(Y20+Y21)/(Y22+Y41)*100</f>
        <v>70.494801098287923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197166.30258030343</v>
      </c>
      <c r="F24" s="180"/>
      <c r="G24" s="181">
        <f>H22/G22*1000</f>
        <v>436505.7519323125</v>
      </c>
      <c r="H24" s="182"/>
      <c r="I24" s="183">
        <f>J22/I22*1000</f>
        <v>776470.49237574206</v>
      </c>
      <c r="J24" s="184"/>
      <c r="K24" s="181">
        <f>L22/K22*1000</f>
        <v>320965.51149616792</v>
      </c>
      <c r="L24" s="182"/>
      <c r="M24" s="183">
        <f>N22/M22*1000</f>
        <v>221262.25326709321</v>
      </c>
      <c r="N24" s="184"/>
      <c r="O24" s="181">
        <f>P22/O22*1000</f>
        <v>310477.73866224888</v>
      </c>
      <c r="P24" s="182"/>
      <c r="Q24" s="183">
        <f>R22/Q22*1000</f>
        <v>182520.40570859087</v>
      </c>
      <c r="R24" s="184"/>
      <c r="S24" s="181">
        <f>T22/S22*1000</f>
        <v>100961.97177221661</v>
      </c>
      <c r="T24" s="182"/>
      <c r="U24" s="183">
        <f>V22/U22*1000</f>
        <v>381636.59962485125</v>
      </c>
      <c r="V24" s="184"/>
      <c r="W24" s="181">
        <f>X22/W22*1000</f>
        <v>237178.09142536754</v>
      </c>
      <c r="X24" s="182"/>
      <c r="Y24" s="183">
        <f>Z22/Y22*1000</f>
        <v>200761.37173357647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v>37.848432055749129</v>
      </c>
      <c r="F30" s="186"/>
      <c r="G30" s="185">
        <v>88.743767797372229</v>
      </c>
      <c r="H30" s="186"/>
      <c r="I30" s="185">
        <v>52.460908804701432</v>
      </c>
      <c r="J30" s="186"/>
      <c r="K30" s="185">
        <v>30.308347956881427</v>
      </c>
      <c r="L30" s="186"/>
      <c r="M30" s="185">
        <v>66.431958935446062</v>
      </c>
      <c r="N30" s="186"/>
      <c r="O30" s="185">
        <v>83.059194326799954</v>
      </c>
      <c r="P30" s="186"/>
      <c r="Q30" s="185">
        <v>44.004718470152355</v>
      </c>
      <c r="R30" s="186"/>
      <c r="S30" s="185">
        <v>164.92576603137834</v>
      </c>
      <c r="T30" s="186"/>
      <c r="U30" s="185">
        <v>82.860530104157846</v>
      </c>
      <c r="V30" s="186"/>
      <c r="W30" s="185">
        <v>75.266228007128433</v>
      </c>
      <c r="X30" s="186"/>
      <c r="Y30" s="185">
        <v>76.351804426449334</v>
      </c>
      <c r="Z30" s="186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79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51.802754318281295</v>
      </c>
      <c r="F23" s="178"/>
      <c r="G23" s="177">
        <f>(G20+G21)/(G22+G41)*100</f>
        <v>67.873944507966073</v>
      </c>
      <c r="H23" s="178"/>
      <c r="I23" s="177">
        <f>(I20+I21)/(I22+I41)*100</f>
        <v>62.046511627906973</v>
      </c>
      <c r="J23" s="178"/>
      <c r="K23" s="177">
        <f>(K20+K21)/(K22+K41)*100</f>
        <v>28.432215534537114</v>
      </c>
      <c r="L23" s="178"/>
      <c r="M23" s="177">
        <f>(M20+M21)/(M22+M41)*100</f>
        <v>48.788764003462312</v>
      </c>
      <c r="N23" s="178"/>
      <c r="O23" s="177">
        <f>(O20+O21)/(O22+O41)*100</f>
        <v>83.788762665029168</v>
      </c>
      <c r="P23" s="178"/>
      <c r="Q23" s="177">
        <f>(Q20+Q21)/(Q22+Q41)*100</f>
        <v>44.317812892190354</v>
      </c>
      <c r="R23" s="178"/>
      <c r="S23" s="177">
        <f>(S20+S21)/(S22+S41)*100</f>
        <v>155.38966223298809</v>
      </c>
      <c r="T23" s="178"/>
      <c r="U23" s="177">
        <f>(U20+U21)/(U22+U41)*100</f>
        <v>63.897156084656082</v>
      </c>
      <c r="V23" s="178"/>
      <c r="W23" s="177">
        <f>(W20+W21)/(W22+W41)*100</f>
        <v>79.063693058011069</v>
      </c>
      <c r="X23" s="178"/>
      <c r="Y23" s="177">
        <f>(Y20+Y21)/(Y22+Y41)*100</f>
        <v>76.504956345975614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190209.60570328674</v>
      </c>
      <c r="F24" s="180"/>
      <c r="G24" s="181">
        <f>H22/G22*1000</f>
        <v>431361.31091361563</v>
      </c>
      <c r="H24" s="182"/>
      <c r="I24" s="183">
        <f>J22/I22*1000</f>
        <v>780146.24128566217</v>
      </c>
      <c r="J24" s="184"/>
      <c r="K24" s="181">
        <f>L22/K22*1000</f>
        <v>489139.486260454</v>
      </c>
      <c r="L24" s="182"/>
      <c r="M24" s="183">
        <f>N22/M22*1000</f>
        <v>194536.26056939457</v>
      </c>
      <c r="N24" s="184"/>
      <c r="O24" s="181">
        <f>P22/O22*1000</f>
        <v>310368.70244704915</v>
      </c>
      <c r="P24" s="182"/>
      <c r="Q24" s="183">
        <f>R22/Q22*1000</f>
        <v>184099.39469677518</v>
      </c>
      <c r="R24" s="184"/>
      <c r="S24" s="181">
        <f>T22/S22*1000</f>
        <v>102967.32011911308</v>
      </c>
      <c r="T24" s="182"/>
      <c r="U24" s="183">
        <f>V22/U22*1000</f>
        <v>364819.72669969755</v>
      </c>
      <c r="V24" s="184"/>
      <c r="W24" s="181">
        <f>X22/W22*1000</f>
        <v>247227.94021289758</v>
      </c>
      <c r="X24" s="182"/>
      <c r="Y24" s="183">
        <f>Z22/Y22*1000</f>
        <v>209885.65923060983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f>+'(令和4年9月)'!E23:F23</f>
        <v>52.987622705932566</v>
      </c>
      <c r="F30" s="186"/>
      <c r="G30" s="185">
        <f>+'(令和4年9月)'!G23:H23</f>
        <v>84.084791386271874</v>
      </c>
      <c r="H30" s="186"/>
      <c r="I30" s="185">
        <f>+'(令和4年9月)'!I23:J23</f>
        <v>79.462679856115102</v>
      </c>
      <c r="J30" s="186"/>
      <c r="K30" s="185">
        <f>+'(令和4年9月)'!K23:L23</f>
        <v>38.569297082228118</v>
      </c>
      <c r="L30" s="186"/>
      <c r="M30" s="185">
        <f>+'(令和4年9月)'!M23:N23</f>
        <v>42.567467112686337</v>
      </c>
      <c r="N30" s="186"/>
      <c r="O30" s="185">
        <f>+'(令和4年9月)'!O23:P23</f>
        <v>88.559579202913213</v>
      </c>
      <c r="P30" s="186"/>
      <c r="Q30" s="185">
        <f>+'(令和4年9月)'!Q23:R23</f>
        <v>46.23276798395856</v>
      </c>
      <c r="R30" s="186"/>
      <c r="S30" s="185">
        <f>+'(令和4年9月)'!S23:T23</f>
        <v>191.79589156055022</v>
      </c>
      <c r="T30" s="186"/>
      <c r="U30" s="185">
        <f>+'(令和4年9月)'!U23:V23</f>
        <v>70.748891703609885</v>
      </c>
      <c r="V30" s="186"/>
      <c r="W30" s="185">
        <f>+'(令和4年9月)'!W23:X23</f>
        <v>90.514490824451016</v>
      </c>
      <c r="X30" s="186"/>
      <c r="Y30" s="185">
        <f>+'(令和4年9月)'!Y23:Z23</f>
        <v>80.091749959534852</v>
      </c>
      <c r="Z30" s="186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78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46.72151783903233</v>
      </c>
      <c r="F23" s="178"/>
      <c r="G23" s="177">
        <f>(G20+G21)/(G22+G41)*100</f>
        <v>58.966284575994287</v>
      </c>
      <c r="H23" s="178"/>
      <c r="I23" s="177">
        <f>(I20+I21)/(I22+I41)*100</f>
        <v>54.073123797305968</v>
      </c>
      <c r="J23" s="178"/>
      <c r="K23" s="177">
        <f>(K20+K21)/(K22+K41)*100</f>
        <v>30.857236425250779</v>
      </c>
      <c r="L23" s="178"/>
      <c r="M23" s="177">
        <f>(M20+M21)/(M22+M41)*100</f>
        <v>49.528030711959801</v>
      </c>
      <c r="N23" s="178"/>
      <c r="O23" s="177">
        <f>(O20+O21)/(O22+O41)*100</f>
        <v>85.972897486293576</v>
      </c>
      <c r="P23" s="178"/>
      <c r="Q23" s="177">
        <f>(Q20+Q21)/(Q22+Q41)*100</f>
        <v>39.591651527891401</v>
      </c>
      <c r="R23" s="178"/>
      <c r="S23" s="177">
        <f>(S20+S21)/(S22+S41)*100</f>
        <v>120.04508173735616</v>
      </c>
      <c r="T23" s="178"/>
      <c r="U23" s="177">
        <f>(U20+U21)/(U22+U41)*100</f>
        <v>54.407432191679625</v>
      </c>
      <c r="V23" s="178"/>
      <c r="W23" s="177">
        <f>(W20+W21)/(W22+W41)*100</f>
        <v>84.451058930168159</v>
      </c>
      <c r="X23" s="178"/>
      <c r="Y23" s="177">
        <f>(Y20+Y21)/(Y22+Y41)*100</f>
        <v>66.011697205535512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182965.66948460811</v>
      </c>
      <c r="F24" s="180"/>
      <c r="G24" s="181">
        <f>H22/G22*1000</f>
        <v>437317.01860147686</v>
      </c>
      <c r="H24" s="182"/>
      <c r="I24" s="183">
        <f>J22/I22*1000</f>
        <v>814073.91649873694</v>
      </c>
      <c r="J24" s="184"/>
      <c r="K24" s="181">
        <f>L22/K22*1000</f>
        <v>599870.38567493123</v>
      </c>
      <c r="L24" s="182"/>
      <c r="M24" s="183">
        <f>N22/M22*1000</f>
        <v>211122.77457837202</v>
      </c>
      <c r="N24" s="184"/>
      <c r="O24" s="181">
        <f>P22/O22*1000</f>
        <v>305071.10839445802</v>
      </c>
      <c r="P24" s="182"/>
      <c r="Q24" s="183">
        <f>R22/Q22*1000</f>
        <v>185030.93011719576</v>
      </c>
      <c r="R24" s="184"/>
      <c r="S24" s="181">
        <f>T22/S22*1000</f>
        <v>100964.17792371757</v>
      </c>
      <c r="T24" s="182"/>
      <c r="U24" s="183">
        <f>V22/U22*1000</f>
        <v>346346.27407382545</v>
      </c>
      <c r="V24" s="184"/>
      <c r="W24" s="181">
        <f>X22/W22*1000</f>
        <v>238602.26113030512</v>
      </c>
      <c r="X24" s="182"/>
      <c r="Y24" s="183">
        <f>Z22/Y22*1000</f>
        <v>217246.74329696497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9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98">
        <v>47</v>
      </c>
      <c r="F30" s="200"/>
      <c r="G30" s="198">
        <v>81.8</v>
      </c>
      <c r="H30" s="200"/>
      <c r="I30" s="198">
        <v>72.900000000000006</v>
      </c>
      <c r="J30" s="200"/>
      <c r="K30" s="198">
        <v>33.200000000000003</v>
      </c>
      <c r="L30" s="200"/>
      <c r="M30" s="198">
        <v>42.3</v>
      </c>
      <c r="N30" s="200"/>
      <c r="O30" s="198">
        <v>94.7</v>
      </c>
      <c r="P30" s="200"/>
      <c r="Q30" s="198">
        <v>41.4</v>
      </c>
      <c r="R30" s="200"/>
      <c r="S30" s="198">
        <v>177.5</v>
      </c>
      <c r="T30" s="200"/>
      <c r="U30" s="198">
        <v>67.400000000000006</v>
      </c>
      <c r="V30" s="200"/>
      <c r="W30" s="198">
        <v>92.8</v>
      </c>
      <c r="X30" s="200"/>
      <c r="Y30" s="198">
        <v>77.3</v>
      </c>
      <c r="Z30" s="199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77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55.874771076180643</v>
      </c>
      <c r="F23" s="178"/>
      <c r="G23" s="177">
        <f>(G20+G21)/(G22+G41)*100</f>
        <v>68.066022303495274</v>
      </c>
      <c r="H23" s="178"/>
      <c r="I23" s="177">
        <f>(I20+I21)/(I22+I41)*100</f>
        <v>56.577645895153317</v>
      </c>
      <c r="J23" s="178"/>
      <c r="K23" s="177">
        <f>(K20+K21)/(K22+K41)*100</f>
        <v>29.657362959556181</v>
      </c>
      <c r="L23" s="178"/>
      <c r="M23" s="177">
        <f>(M20+M21)/(M22+M41)*100</f>
        <v>44.917486137295391</v>
      </c>
      <c r="N23" s="178"/>
      <c r="O23" s="177">
        <f>(O20+O21)/(O22+O41)*100</f>
        <v>88.771633600675386</v>
      </c>
      <c r="P23" s="178"/>
      <c r="Q23" s="177">
        <f>(Q20+Q21)/(Q22+Q41)*100</f>
        <v>45.179458044117283</v>
      </c>
      <c r="R23" s="178"/>
      <c r="S23" s="177">
        <f>(S20+S21)/(S22+S41)*100</f>
        <v>174.04669314168717</v>
      </c>
      <c r="T23" s="178"/>
      <c r="U23" s="177">
        <f>(U20+U21)/(U22+U41)*100</f>
        <v>58.694902643947231</v>
      </c>
      <c r="V23" s="178"/>
      <c r="W23" s="177">
        <f>(W20+W21)/(W22+W41)*100</f>
        <v>80.522915327410331</v>
      </c>
      <c r="X23" s="178"/>
      <c r="Y23" s="177">
        <f>(Y20+Y21)/(Y22+Y41)*100</f>
        <v>81.246845037872745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180828.86106141919</v>
      </c>
      <c r="F24" s="180"/>
      <c r="G24" s="181">
        <f>H22/G22*1000</f>
        <v>437976.12958610948</v>
      </c>
      <c r="H24" s="182"/>
      <c r="I24" s="183">
        <f>J22/I22*1000</f>
        <v>819919.11099121789</v>
      </c>
      <c r="J24" s="184"/>
      <c r="K24" s="181">
        <f>L22/K22*1000</f>
        <v>505932.54055965703</v>
      </c>
      <c r="L24" s="182"/>
      <c r="M24" s="183">
        <f>N22/M22*1000</f>
        <v>215034.5156464999</v>
      </c>
      <c r="N24" s="184"/>
      <c r="O24" s="181">
        <f>P22/O22*1000</f>
        <v>292178.6089514604</v>
      </c>
      <c r="P24" s="182"/>
      <c r="Q24" s="183">
        <f>R22/Q22*1000</f>
        <v>183116.9148161184</v>
      </c>
      <c r="R24" s="184"/>
      <c r="S24" s="181">
        <f>T22/S22*1000</f>
        <v>108742.49526016432</v>
      </c>
      <c r="T24" s="182"/>
      <c r="U24" s="183">
        <f>V22/U22*1000</f>
        <v>345577.10489083239</v>
      </c>
      <c r="V24" s="184"/>
      <c r="W24" s="181">
        <f>X22/W22*1000</f>
        <v>239684.44048107034</v>
      </c>
      <c r="X24" s="182"/>
      <c r="Y24" s="183">
        <f>Z22/Y22*1000</f>
        <v>211323.75866657106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9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98">
        <v>51.9</v>
      </c>
      <c r="F30" s="200"/>
      <c r="G30" s="198">
        <v>88.1</v>
      </c>
      <c r="H30" s="200"/>
      <c r="I30" s="198">
        <v>94.1</v>
      </c>
      <c r="J30" s="200"/>
      <c r="K30" s="198">
        <v>57.6</v>
      </c>
      <c r="L30" s="200"/>
      <c r="M30" s="198">
        <v>53.4</v>
      </c>
      <c r="N30" s="200"/>
      <c r="O30" s="198">
        <v>79</v>
      </c>
      <c r="P30" s="200"/>
      <c r="Q30" s="198">
        <v>47.4</v>
      </c>
      <c r="R30" s="200"/>
      <c r="S30" s="198">
        <v>171.2</v>
      </c>
      <c r="T30" s="200"/>
      <c r="U30" s="198">
        <v>69.5</v>
      </c>
      <c r="V30" s="200"/>
      <c r="W30" s="198">
        <v>93.3</v>
      </c>
      <c r="X30" s="200"/>
      <c r="Y30" s="198">
        <v>81.099999999999994</v>
      </c>
      <c r="Z30" s="199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76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68.630409984864684</v>
      </c>
      <c r="F23" s="178"/>
      <c r="G23" s="177">
        <f>(G20+G21)/(G22+G41)*100</f>
        <v>68.761800764955339</v>
      </c>
      <c r="H23" s="178"/>
      <c r="I23" s="177">
        <f>(I20+I21)/(I22+I41)*100</f>
        <v>49.056603773584904</v>
      </c>
      <c r="J23" s="178"/>
      <c r="K23" s="177">
        <f>(K20+K21)/(K22+K41)*100</f>
        <v>32.919430131973684</v>
      </c>
      <c r="L23" s="178"/>
      <c r="M23" s="177">
        <f>(M20+M21)/(M22+M41)*100</f>
        <v>37.42417019505227</v>
      </c>
      <c r="N23" s="178"/>
      <c r="O23" s="177">
        <f>(O20+O21)/(O22+O41)*100</f>
        <v>83.908528270219236</v>
      </c>
      <c r="P23" s="178"/>
      <c r="Q23" s="177">
        <f>(Q20+Q21)/(Q22+Q41)*100</f>
        <v>47.999244067573784</v>
      </c>
      <c r="R23" s="178"/>
      <c r="S23" s="177">
        <f>(S20+S21)/(S22+S41)*100</f>
        <v>151.90194911687445</v>
      </c>
      <c r="T23" s="178"/>
      <c r="U23" s="177">
        <f>(U20+U21)/(U22+U41)*100</f>
        <v>83.439932750995951</v>
      </c>
      <c r="V23" s="178"/>
      <c r="W23" s="177">
        <f>(W20+W21)/(W22+W41)*100</f>
        <v>80.579333512796296</v>
      </c>
      <c r="X23" s="178"/>
      <c r="Y23" s="177">
        <f>(Y20+Y21)/(Y22+Y41)*100</f>
        <v>75.408499567928374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184274.01427911394</v>
      </c>
      <c r="F24" s="180"/>
      <c r="G24" s="181">
        <f>H22/G22*1000</f>
        <v>436530.05538052792</v>
      </c>
      <c r="H24" s="182"/>
      <c r="I24" s="183">
        <f>J22/I22*1000</f>
        <v>826035.04780745134</v>
      </c>
      <c r="J24" s="184"/>
      <c r="K24" s="181">
        <f>L22/K22*1000</f>
        <v>536017.2807989564</v>
      </c>
      <c r="L24" s="182"/>
      <c r="M24" s="183">
        <f>N22/M22*1000</f>
        <v>203063.51671678011</v>
      </c>
      <c r="N24" s="184"/>
      <c r="O24" s="181">
        <f>P22/O22*1000</f>
        <v>281865.16853932582</v>
      </c>
      <c r="P24" s="182"/>
      <c r="Q24" s="183">
        <f>R22/Q22*1000</f>
        <v>183620.18603957689</v>
      </c>
      <c r="R24" s="184"/>
      <c r="S24" s="181">
        <f>T22/S22*1000</f>
        <v>99531.683765841881</v>
      </c>
      <c r="T24" s="182"/>
      <c r="U24" s="183">
        <f>V22/U22*1000</f>
        <v>301085.00518211431</v>
      </c>
      <c r="V24" s="184"/>
      <c r="W24" s="181">
        <f>X22/W22*1000</f>
        <v>236452.19742403479</v>
      </c>
      <c r="X24" s="182"/>
      <c r="Y24" s="183">
        <f>Z22/Y22*1000</f>
        <v>210282.80876088107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9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85">
        <v>51.851077180506167</v>
      </c>
      <c r="F30" s="186"/>
      <c r="G30" s="185">
        <v>88.098236775818634</v>
      </c>
      <c r="H30" s="186"/>
      <c r="I30" s="185">
        <v>94.13566739606128</v>
      </c>
      <c r="J30" s="186"/>
      <c r="K30" s="185">
        <v>57.611419853982781</v>
      </c>
      <c r="L30" s="186"/>
      <c r="M30" s="185">
        <v>53.432125400894925</v>
      </c>
      <c r="N30" s="186"/>
      <c r="O30" s="185">
        <v>78.986904882753024</v>
      </c>
      <c r="P30" s="186"/>
      <c r="Q30" s="185">
        <v>47.41866814001105</v>
      </c>
      <c r="R30" s="186"/>
      <c r="S30" s="185">
        <v>171.16727123400176</v>
      </c>
      <c r="T30" s="186"/>
      <c r="U30" s="185">
        <v>69.492452417414128</v>
      </c>
      <c r="V30" s="186"/>
      <c r="W30" s="185">
        <v>93.298028832009422</v>
      </c>
      <c r="X30" s="186"/>
      <c r="Y30" s="185">
        <v>81.070359497200812</v>
      </c>
      <c r="Z30" s="186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75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51.815171736332225</v>
      </c>
      <c r="F23" s="178"/>
      <c r="G23" s="177">
        <f>(G20+G21)/(G22+G41)*100</f>
        <v>62.728390242765677</v>
      </c>
      <c r="H23" s="178"/>
      <c r="I23" s="177">
        <f>(I20+I21)/(I22+I41)*100</f>
        <v>46.167603474706183</v>
      </c>
      <c r="J23" s="178"/>
      <c r="K23" s="177">
        <f>(K20+K21)/(K22+K41)*100</f>
        <v>23.860839401629836</v>
      </c>
      <c r="L23" s="178"/>
      <c r="M23" s="177">
        <f>(M20+M21)/(M22+M41)*100</f>
        <v>46.058201851016896</v>
      </c>
      <c r="N23" s="178"/>
      <c r="O23" s="177">
        <f>(O20+O21)/(O22+O41)*100</f>
        <v>84.528063905823004</v>
      </c>
      <c r="P23" s="178"/>
      <c r="Q23" s="177">
        <f>(Q20+Q21)/(Q22+Q41)*100</f>
        <v>43.398456284487047</v>
      </c>
      <c r="R23" s="178"/>
      <c r="S23" s="177">
        <f>(S20+S21)/(S22+S41)*100</f>
        <v>133.7923916248894</v>
      </c>
      <c r="T23" s="178"/>
      <c r="U23" s="177">
        <f>(U20+U21)/(U22+U41)*100</f>
        <v>58.040858130475335</v>
      </c>
      <c r="V23" s="178"/>
      <c r="W23" s="177">
        <f>(W20+W21)/(W22+W41)*100</f>
        <v>74.396187990410795</v>
      </c>
      <c r="X23" s="178"/>
      <c r="Y23" s="177">
        <f>(Y20+Y21)/(Y22+Y41)*100</f>
        <v>67.555007032801271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193100.17813867689</v>
      </c>
      <c r="F24" s="180"/>
      <c r="G24" s="181">
        <f>H22/G22*1000</f>
        <v>437815.35426880693</v>
      </c>
      <c r="H24" s="182"/>
      <c r="I24" s="183">
        <f>J22/I22*1000</f>
        <v>811707.04922808032</v>
      </c>
      <c r="J24" s="184"/>
      <c r="K24" s="181">
        <f>L22/K22*1000</f>
        <v>625173.12240704137</v>
      </c>
      <c r="L24" s="182"/>
      <c r="M24" s="183">
        <f>N22/M22*1000</f>
        <v>205597.93212049513</v>
      </c>
      <c r="N24" s="184"/>
      <c r="O24" s="181">
        <f>P22/O22*1000</f>
        <v>284577.45016611298</v>
      </c>
      <c r="P24" s="182"/>
      <c r="Q24" s="183">
        <f>R22/Q22*1000</f>
        <v>182246.20112323831</v>
      </c>
      <c r="R24" s="184"/>
      <c r="S24" s="181">
        <f>T22/S22*1000</f>
        <v>101423.62047733537</v>
      </c>
      <c r="T24" s="182"/>
      <c r="U24" s="183">
        <f>V22/U22*1000</f>
        <v>310687.12553237565</v>
      </c>
      <c r="V24" s="184"/>
      <c r="W24" s="181">
        <f>X22/W22*1000</f>
        <v>248511.19061755223</v>
      </c>
      <c r="X24" s="182"/>
      <c r="Y24" s="183">
        <f>Z22/Y22*1000</f>
        <v>219338.888634584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9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9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198">
        <v>34.6</v>
      </c>
      <c r="F30" s="200"/>
      <c r="G30" s="198">
        <v>79.400000000000006</v>
      </c>
      <c r="H30" s="200"/>
      <c r="I30" s="198">
        <v>106.9</v>
      </c>
      <c r="J30" s="200"/>
      <c r="K30" s="198">
        <v>54.3</v>
      </c>
      <c r="L30" s="200"/>
      <c r="M30" s="198">
        <v>57.6</v>
      </c>
      <c r="N30" s="200"/>
      <c r="O30" s="198">
        <v>75.599999999999994</v>
      </c>
      <c r="P30" s="200"/>
      <c r="Q30" s="198">
        <v>47.7</v>
      </c>
      <c r="R30" s="200"/>
      <c r="S30" s="198">
        <v>144</v>
      </c>
      <c r="T30" s="200"/>
      <c r="U30" s="198">
        <v>61.5</v>
      </c>
      <c r="V30" s="200"/>
      <c r="W30" s="198">
        <v>82.6</v>
      </c>
      <c r="X30" s="200"/>
      <c r="Y30" s="198">
        <v>74.900000000000006</v>
      </c>
      <c r="Z30" s="199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201">
        <f>+'(令和5年4月)'!F23</f>
        <v>0</v>
      </c>
      <c r="G42" s="192">
        <f>+'(令和5年4月)'!G23</f>
        <v>74.435222303778573</v>
      </c>
      <c r="H42" s="201">
        <f>+'(令和5年4月)'!H23</f>
        <v>0</v>
      </c>
      <c r="I42" s="192">
        <f>+'(令和5年4月)'!I23</f>
        <v>45.367583834909716</v>
      </c>
      <c r="J42" s="201">
        <f>+'(令和5年4月)'!J23</f>
        <v>0</v>
      </c>
      <c r="K42" s="192">
        <f>+'(令和5年4月)'!K23</f>
        <v>24.226392362793504</v>
      </c>
      <c r="L42" s="201">
        <f>+'(令和5年4月)'!L23</f>
        <v>0</v>
      </c>
      <c r="M42" s="192">
        <f>+'(令和5年4月)'!M23</f>
        <v>45.784905555337012</v>
      </c>
      <c r="N42" s="201">
        <f>+'(令和5年4月)'!N23</f>
        <v>0</v>
      </c>
      <c r="O42" s="192">
        <f>+'(令和5年4月)'!O23</f>
        <v>81.943429704623739</v>
      </c>
      <c r="P42" s="201">
        <f>+'(令和5年4月)'!P23</f>
        <v>0</v>
      </c>
      <c r="Q42" s="192">
        <f>+'(令和5年4月)'!Q23</f>
        <v>45.148356054530872</v>
      </c>
      <c r="R42" s="201">
        <f>+'(令和5年4月)'!R23</f>
        <v>0</v>
      </c>
      <c r="S42" s="192">
        <f>+'(令和5年4月)'!S23</f>
        <v>159.69757970132486</v>
      </c>
      <c r="T42" s="201">
        <f>+'(令和5年4月)'!T23</f>
        <v>0</v>
      </c>
      <c r="U42" s="192">
        <f>+'(令和5年4月)'!U23</f>
        <v>70.884299177862445</v>
      </c>
      <c r="V42" s="201">
        <f>+'(令和5年4月)'!V23</f>
        <v>0</v>
      </c>
      <c r="W42" s="192">
        <f>+'(令和5年4月)'!W23</f>
        <v>74.071954443381145</v>
      </c>
      <c r="X42" s="201">
        <f>+'(令和5年4月)'!X23</f>
        <v>0</v>
      </c>
      <c r="Y42" s="192">
        <f>+'(令和5年4月)'!Y23</f>
        <v>73.76998399830417</v>
      </c>
      <c r="Z42" s="201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201"/>
      <c r="G46" s="192">
        <f>G23-G42</f>
        <v>-11.706832061012896</v>
      </c>
      <c r="H46" s="201"/>
      <c r="I46" s="192">
        <f>I23-I42</f>
        <v>0.80001963979646717</v>
      </c>
      <c r="J46" s="201"/>
      <c r="K46" s="192">
        <f>K23-K42</f>
        <v>-0.36555296116366875</v>
      </c>
      <c r="L46" s="201"/>
      <c r="M46" s="192">
        <f>M23-M42</f>
        <v>0.27329629567988434</v>
      </c>
      <c r="N46" s="201"/>
      <c r="O46" s="192">
        <f t="shared" si="18"/>
        <v>2.5846342011992647</v>
      </c>
      <c r="P46" s="201"/>
      <c r="Q46" s="192">
        <f t="shared" si="18"/>
        <v>-1.7498997700438252</v>
      </c>
      <c r="R46" s="201"/>
      <c r="S46" s="192">
        <f t="shared" si="18"/>
        <v>-25.905188076435451</v>
      </c>
      <c r="T46" s="201"/>
      <c r="U46" s="192">
        <f t="shared" si="18"/>
        <v>-12.84344104738711</v>
      </c>
      <c r="V46" s="201"/>
      <c r="W46" s="192">
        <f t="shared" si="18"/>
        <v>0.32423354702964957</v>
      </c>
      <c r="X46" s="201"/>
      <c r="Y46" s="192">
        <f t="shared" si="18"/>
        <v>-6.214976965502899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74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48.050603090654313</v>
      </c>
      <c r="F23" s="178"/>
      <c r="G23" s="177">
        <f>(G20+G21)/(G22+G41)*100</f>
        <v>74.435222303778573</v>
      </c>
      <c r="H23" s="178"/>
      <c r="I23" s="177">
        <f>(I20+I21)/(I22+I41)*100</f>
        <v>45.367583834909716</v>
      </c>
      <c r="J23" s="178"/>
      <c r="K23" s="177">
        <f>(K20+K21)/(K22+K41)*100</f>
        <v>24.226392362793504</v>
      </c>
      <c r="L23" s="178"/>
      <c r="M23" s="177">
        <f>(M20+M21)/(M22+M41)*100</f>
        <v>45.784905555337012</v>
      </c>
      <c r="N23" s="178"/>
      <c r="O23" s="177">
        <f>(O20+O21)/(O22+O41)*100</f>
        <v>81.943429704623739</v>
      </c>
      <c r="P23" s="178"/>
      <c r="Q23" s="177">
        <f>(Q20+Q21)/(Q22+Q41)*100</f>
        <v>45.148356054530872</v>
      </c>
      <c r="R23" s="178"/>
      <c r="S23" s="177">
        <f>(S20+S21)/(S22+S41)*100</f>
        <v>159.69757970132486</v>
      </c>
      <c r="T23" s="178"/>
      <c r="U23" s="177">
        <f>(U20+U21)/(U22+U41)*100</f>
        <v>70.884299177862445</v>
      </c>
      <c r="V23" s="178"/>
      <c r="W23" s="177">
        <f>(W20+W21)/(W22+W41)*100</f>
        <v>74.071954443381145</v>
      </c>
      <c r="X23" s="178"/>
      <c r="Y23" s="177">
        <f>(Y20+Y21)/(Y22+Y41)*100</f>
        <v>73.76998399830417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181253.38408128163</v>
      </c>
      <c r="F24" s="180"/>
      <c r="G24" s="181">
        <f>H22/G22*1000</f>
        <v>426348.2709153897</v>
      </c>
      <c r="H24" s="182"/>
      <c r="I24" s="183">
        <f>J22/I22*1000</f>
        <v>796208.03185437992</v>
      </c>
      <c r="J24" s="184"/>
      <c r="K24" s="181">
        <f>L22/K22*1000</f>
        <v>649007.08595018438</v>
      </c>
      <c r="L24" s="182"/>
      <c r="M24" s="183">
        <f>N22/M22*1000</f>
        <v>207660.20453119549</v>
      </c>
      <c r="N24" s="184"/>
      <c r="O24" s="181">
        <f>P22/O22*1000</f>
        <v>288720.94508301403</v>
      </c>
      <c r="P24" s="182"/>
      <c r="Q24" s="183">
        <f>R22/Q22*1000</f>
        <v>182478.26994075027</v>
      </c>
      <c r="R24" s="184"/>
      <c r="S24" s="181">
        <f>T22/S22*1000</f>
        <v>109423.94850803821</v>
      </c>
      <c r="T24" s="182"/>
      <c r="U24" s="183">
        <f>V22/U22*1000</f>
        <v>394564.62496755773</v>
      </c>
      <c r="V24" s="184"/>
      <c r="W24" s="181">
        <f>X22/W22*1000</f>
        <v>260290.8709739901</v>
      </c>
      <c r="X24" s="182"/>
      <c r="Y24" s="183">
        <f>Z22/Y22*1000</f>
        <v>230665.7261112734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43.7</v>
      </c>
      <c r="F30" s="206"/>
      <c r="G30" s="204">
        <v>105.2</v>
      </c>
      <c r="H30" s="206"/>
      <c r="I30" s="204">
        <v>165.7</v>
      </c>
      <c r="J30" s="206"/>
      <c r="K30" s="204">
        <v>42.5</v>
      </c>
      <c r="L30" s="206"/>
      <c r="M30" s="204">
        <v>67.8</v>
      </c>
      <c r="N30" s="206"/>
      <c r="O30" s="204">
        <v>119.8</v>
      </c>
      <c r="P30" s="206"/>
      <c r="Q30" s="204">
        <v>49</v>
      </c>
      <c r="R30" s="206"/>
      <c r="S30" s="204">
        <v>180.8</v>
      </c>
      <c r="T30" s="206"/>
      <c r="U30" s="204">
        <v>84.9</v>
      </c>
      <c r="V30" s="206"/>
      <c r="W30" s="204">
        <v>97.2</v>
      </c>
      <c r="X30" s="206"/>
      <c r="Y30" s="204">
        <v>89.3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+(E39+E40)/(E41+'(令和5年3月)'!E41)*100</f>
        <v>52.402938851879931</v>
      </c>
      <c r="F42" s="203"/>
      <c r="G42" s="202">
        <f>+(G39+G40)/(G41+'(令和5年3月)'!G41)*100</f>
        <v>82.803013075276212</v>
      </c>
      <c r="H42" s="203"/>
      <c r="I42" s="202">
        <f>+(I39+I40)/(I41+'(令和5年3月)'!I41)*100</f>
        <v>60.895262087007076</v>
      </c>
      <c r="J42" s="203"/>
      <c r="K42" s="202">
        <f>+(K39+K40)/(K41+'(令和5年3月)'!K41)*100</f>
        <v>25.993363975087714</v>
      </c>
      <c r="L42" s="203"/>
      <c r="M42" s="202">
        <f>+(M39+M40)/(M41+'(令和5年3月)'!M41)*100</f>
        <v>40.641582884392506</v>
      </c>
      <c r="N42" s="203"/>
      <c r="O42" s="202">
        <f>+(O39+O40)/(O41+'(令和5年3月)'!O41)*100</f>
        <v>85.815173527037942</v>
      </c>
      <c r="P42" s="203"/>
      <c r="Q42" s="202">
        <f>+(Q39+Q40)/(Q41+'(令和5年3月)'!Q41)*100</f>
        <v>47.655409855198108</v>
      </c>
      <c r="R42" s="203"/>
      <c r="S42" s="202">
        <f>+(S39+S40)/(S41+'(令和5年3月)'!S41)*100</f>
        <v>168.25551066332531</v>
      </c>
      <c r="T42" s="203"/>
      <c r="U42" s="202">
        <f>+(U39+U40)/(U41+'(令和5年3月)'!U41)*100</f>
        <v>88.240532934345055</v>
      </c>
      <c r="V42" s="203"/>
      <c r="W42" s="202">
        <f>+(W39+W40)/(W41+'(令和5年3月)'!W41)*100</f>
        <v>96.246271975322699</v>
      </c>
      <c r="X42" s="203"/>
      <c r="Y42" s="202">
        <f>+(Y39+Y40)/(Y41+'(令和5年3月)'!Y41)*100</f>
        <v>77.286070334585318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201"/>
      <c r="G46" s="192">
        <f>G23-G42</f>
        <v>-8.3677907714976385</v>
      </c>
      <c r="H46" s="201"/>
      <c r="I46" s="192">
        <f>I23-I42</f>
        <v>-15.52767825209736</v>
      </c>
      <c r="J46" s="201"/>
      <c r="K46" s="192">
        <f>K23-K42</f>
        <v>-1.7669716122942098</v>
      </c>
      <c r="L46" s="201"/>
      <c r="M46" s="192">
        <f>M23-M42</f>
        <v>5.1433226709445066</v>
      </c>
      <c r="N46" s="201"/>
      <c r="O46" s="192">
        <f t="shared" si="18"/>
        <v>-3.8717438224142029</v>
      </c>
      <c r="P46" s="201"/>
      <c r="Q46" s="192">
        <f t="shared" si="18"/>
        <v>-2.5070538006672365</v>
      </c>
      <c r="R46" s="201"/>
      <c r="S46" s="192">
        <f t="shared" si="18"/>
        <v>-8.5579309620004551</v>
      </c>
      <c r="T46" s="201"/>
      <c r="U46" s="192">
        <f t="shared" si="18"/>
        <v>-17.356233756482609</v>
      </c>
      <c r="V46" s="201"/>
      <c r="W46" s="192">
        <f t="shared" si="18"/>
        <v>-22.174317531941554</v>
      </c>
      <c r="X46" s="201"/>
      <c r="Y46" s="192">
        <f t="shared" si="18"/>
        <v>-3.5160863362811483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73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52.402938851879931</v>
      </c>
      <c r="F23" s="178"/>
      <c r="G23" s="177">
        <f>(G20+G21)/(G22+G41)*100</f>
        <v>82.803013075276212</v>
      </c>
      <c r="H23" s="178"/>
      <c r="I23" s="177">
        <f>(I20+I21)/(I22+I41)*100</f>
        <v>60.895262087007076</v>
      </c>
      <c r="J23" s="178"/>
      <c r="K23" s="177">
        <f>(K20+K21)/(K22+K41)*100</f>
        <v>25.993363975087714</v>
      </c>
      <c r="L23" s="178"/>
      <c r="M23" s="177">
        <f>(M20+M21)/(M22+M41)*100</f>
        <v>40.641582884392506</v>
      </c>
      <c r="N23" s="178"/>
      <c r="O23" s="177">
        <f>(O20+O21)/(O22+O41)*100</f>
        <v>85.815173527037942</v>
      </c>
      <c r="P23" s="178"/>
      <c r="Q23" s="177">
        <f>(Q20+Q21)/(Q22+Q41)*100</f>
        <v>47.655409855198108</v>
      </c>
      <c r="R23" s="178"/>
      <c r="S23" s="177">
        <f>(S20+S21)/(S22+S41)*100</f>
        <v>168.25551066332531</v>
      </c>
      <c r="T23" s="178"/>
      <c r="U23" s="177">
        <f>(U20+U21)/(U22+U41)*100</f>
        <v>88.240532934345055</v>
      </c>
      <c r="V23" s="178"/>
      <c r="W23" s="177">
        <f>(W20+W21)/(W22+W41)*100</f>
        <v>96.246271975322699</v>
      </c>
      <c r="X23" s="178"/>
      <c r="Y23" s="177">
        <f>(Y20+Y21)/(Y22+Y41)*100</f>
        <v>77.286070334585318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186669.69517388075</v>
      </c>
      <c r="F24" s="180"/>
      <c r="G24" s="181">
        <f>H22/G22*1000</f>
        <v>431887.23613755929</v>
      </c>
      <c r="H24" s="182"/>
      <c r="I24" s="183">
        <f>J22/I22*1000</f>
        <v>776984.37563658576</v>
      </c>
      <c r="J24" s="184"/>
      <c r="K24" s="181">
        <f>L22/K22*1000</f>
        <v>537873.70518472022</v>
      </c>
      <c r="L24" s="182"/>
      <c r="M24" s="183">
        <f>N22/M22*1000</f>
        <v>196619.9778656837</v>
      </c>
      <c r="N24" s="184"/>
      <c r="O24" s="181">
        <f>P22/O22*1000</f>
        <v>281674.99488019658</v>
      </c>
      <c r="P24" s="182"/>
      <c r="Q24" s="183">
        <f>R22/Q22*1000</f>
        <v>182823.81036261606</v>
      </c>
      <c r="R24" s="184"/>
      <c r="S24" s="181">
        <f>T22/S22*1000</f>
        <v>95043.794659027306</v>
      </c>
      <c r="T24" s="182"/>
      <c r="U24" s="183">
        <f>V22/U22*1000</f>
        <v>271515.54543498531</v>
      </c>
      <c r="V24" s="184"/>
      <c r="W24" s="181">
        <f>X22/W22*1000</f>
        <v>254997.51974167069</v>
      </c>
      <c r="X24" s="182"/>
      <c r="Y24" s="183">
        <f>Z22/Y22*1000</f>
        <v>218696.51359367851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9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42.8</v>
      </c>
      <c r="F30" s="206"/>
      <c r="G30" s="204">
        <v>89.5</v>
      </c>
      <c r="H30" s="206"/>
      <c r="I30" s="204">
        <v>150.5</v>
      </c>
      <c r="J30" s="206"/>
      <c r="K30" s="204">
        <v>53.8</v>
      </c>
      <c r="L30" s="206"/>
      <c r="M30" s="204">
        <v>70.2</v>
      </c>
      <c r="N30" s="206"/>
      <c r="O30" s="204">
        <v>124.3</v>
      </c>
      <c r="P30" s="206"/>
      <c r="Q30" s="204">
        <v>52.4</v>
      </c>
      <c r="R30" s="206"/>
      <c r="S30" s="204">
        <v>178.1</v>
      </c>
      <c r="T30" s="206"/>
      <c r="U30" s="204">
        <v>88</v>
      </c>
      <c r="V30" s="206"/>
      <c r="W30" s="204">
        <v>108.5</v>
      </c>
      <c r="X30" s="206"/>
      <c r="Y30" s="204">
        <v>87.9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+'(令和5年2月)'!E23</f>
        <v>52.278059974731192</v>
      </c>
      <c r="F42" s="203">
        <f>+'(令和5年2月)'!F23</f>
        <v>0</v>
      </c>
      <c r="G42" s="202">
        <f>+'(令和5年2月)'!G23</f>
        <v>74.403960988682442</v>
      </c>
      <c r="H42" s="203">
        <f>+'(令和5年2月)'!H23</f>
        <v>0</v>
      </c>
      <c r="I42" s="202">
        <f>+'(令和5年2月)'!I23</f>
        <v>56.393601551139113</v>
      </c>
      <c r="J42" s="203">
        <f>+'(令和5年2月)'!J23</f>
        <v>0</v>
      </c>
      <c r="K42" s="202">
        <f>+'(令和5年2月)'!K23</f>
        <v>19.87087417901915</v>
      </c>
      <c r="L42" s="203">
        <f>+'(令和5年2月)'!L23</f>
        <v>0</v>
      </c>
      <c r="M42" s="202">
        <f>+'(令和5年2月)'!M23</f>
        <v>43.502764198936617</v>
      </c>
      <c r="N42" s="203">
        <f>+'(令和5年2月)'!N23</f>
        <v>0</v>
      </c>
      <c r="O42" s="202">
        <f>+'(令和5年2月)'!O23</f>
        <v>65.911063952927563</v>
      </c>
      <c r="P42" s="203">
        <f>+'(令和5年2月)'!P23</f>
        <v>0</v>
      </c>
      <c r="Q42" s="202">
        <f>+'(令和5年2月)'!Q23</f>
        <v>40.492332856266614</v>
      </c>
      <c r="R42" s="203">
        <f>+'(令和5年2月)'!R23</f>
        <v>0</v>
      </c>
      <c r="S42" s="202">
        <f>+'(令和5年2月)'!S23</f>
        <v>143.65136487316775</v>
      </c>
      <c r="T42" s="203">
        <f>+'(令和5年2月)'!T23</f>
        <v>0</v>
      </c>
      <c r="U42" s="202">
        <f>+'(令和5年2月)'!U23</f>
        <v>70.390247369917546</v>
      </c>
      <c r="V42" s="203">
        <f>+'(令和5年2月)'!V23</f>
        <v>0</v>
      </c>
      <c r="W42" s="202">
        <f>+'(令和5年2月)'!W23</f>
        <v>78.142994404230137</v>
      </c>
      <c r="X42" s="203">
        <f>+'(令和5年2月)'!X23</f>
        <v>0</v>
      </c>
      <c r="Y42" s="202">
        <f>+'(令和5年2月)'!Y23</f>
        <v>65.903262967620762</v>
      </c>
      <c r="Z42" s="203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201"/>
      <c r="G46" s="192">
        <f>G23-G42</f>
        <v>8.3990520865937697</v>
      </c>
      <c r="H46" s="201"/>
      <c r="I46" s="192">
        <f>I23-I42</f>
        <v>4.5016605358679627</v>
      </c>
      <c r="J46" s="201"/>
      <c r="K46" s="192">
        <f>K23-K42</f>
        <v>6.1224897960685638</v>
      </c>
      <c r="L46" s="201"/>
      <c r="M46" s="192">
        <f>M23-M42</f>
        <v>-2.8611813145441118</v>
      </c>
      <c r="N46" s="201"/>
      <c r="O46" s="192">
        <f t="shared" si="16"/>
        <v>19.904109574110379</v>
      </c>
      <c r="P46" s="201"/>
      <c r="Q46" s="192">
        <f t="shared" si="16"/>
        <v>7.1630769989314942</v>
      </c>
      <c r="R46" s="201"/>
      <c r="S46" s="192">
        <f t="shared" si="16"/>
        <v>24.60414579015756</v>
      </c>
      <c r="T46" s="201"/>
      <c r="U46" s="192">
        <f t="shared" si="16"/>
        <v>17.850285564427509</v>
      </c>
      <c r="V46" s="201"/>
      <c r="W46" s="192">
        <f t="shared" si="16"/>
        <v>18.103277571092562</v>
      </c>
      <c r="X46" s="201"/>
      <c r="Y46" s="192">
        <f t="shared" si="16"/>
        <v>11.382807366964556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72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52.278059974731192</v>
      </c>
      <c r="F23" s="178"/>
      <c r="G23" s="177">
        <f>(G20+G21)/(G22+G41)*100</f>
        <v>74.403960988682442</v>
      </c>
      <c r="H23" s="178"/>
      <c r="I23" s="177">
        <f>(I20+I21)/(I22+I41)*100</f>
        <v>56.393601551139113</v>
      </c>
      <c r="J23" s="178"/>
      <c r="K23" s="177">
        <f>(K20+K21)/(K22+K41)*100</f>
        <v>19.87087417901915</v>
      </c>
      <c r="L23" s="178"/>
      <c r="M23" s="177">
        <f>(M20+M21)/(M22+M41)*100</f>
        <v>43.502764198936617</v>
      </c>
      <c r="N23" s="178"/>
      <c r="O23" s="177">
        <f>(O20+O21)/(O22+O41)*100</f>
        <v>65.911063952927563</v>
      </c>
      <c r="P23" s="178"/>
      <c r="Q23" s="177">
        <f>(Q20+Q21)/(Q22+Q41)*100</f>
        <v>40.492332856266614</v>
      </c>
      <c r="R23" s="178"/>
      <c r="S23" s="177">
        <f>(S20+S21)/(S22+S41)*100</f>
        <v>143.65136487316775</v>
      </c>
      <c r="T23" s="178"/>
      <c r="U23" s="177">
        <f>(U20+U21)/(U22+U41)*100</f>
        <v>70.390247369917546</v>
      </c>
      <c r="V23" s="178"/>
      <c r="W23" s="177">
        <f>(W20+W21)/(W22+W41)*100</f>
        <v>78.142994404230137</v>
      </c>
      <c r="X23" s="178"/>
      <c r="Y23" s="177">
        <f>(Y20+Y21)/(Y22+Y41)*100</f>
        <v>65.903262967620762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183444.07587851144</v>
      </c>
      <c r="F24" s="180"/>
      <c r="G24" s="181">
        <f>H22/G22*1000</f>
        <v>441380.17981584772</v>
      </c>
      <c r="H24" s="182"/>
      <c r="I24" s="183">
        <f>J22/I22*1000</f>
        <v>865230.22912047303</v>
      </c>
      <c r="J24" s="184"/>
      <c r="K24" s="181">
        <f>L22/K22*1000</f>
        <v>544342.64189802587</v>
      </c>
      <c r="L24" s="182"/>
      <c r="M24" s="183">
        <f>N22/M22*1000</f>
        <v>200229.97481692108</v>
      </c>
      <c r="N24" s="184"/>
      <c r="O24" s="181">
        <f>P22/O22*1000</f>
        <v>282121.69417379197</v>
      </c>
      <c r="P24" s="182"/>
      <c r="Q24" s="183">
        <f>R22/Q22*1000</f>
        <v>180263.88891190337</v>
      </c>
      <c r="R24" s="184"/>
      <c r="S24" s="181">
        <f>T22/S22*1000</f>
        <v>89888.759278897138</v>
      </c>
      <c r="T24" s="182"/>
      <c r="U24" s="183">
        <f>V22/U22*1000</f>
        <v>335965.72409399773</v>
      </c>
      <c r="V24" s="184"/>
      <c r="W24" s="181">
        <f>X22/W22*1000</f>
        <v>262440.60177400406</v>
      </c>
      <c r="X24" s="182"/>
      <c r="Y24" s="183">
        <f>Z22/Y22*1000</f>
        <v>227384.53440618684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55.8</v>
      </c>
      <c r="F30" s="206"/>
      <c r="G30" s="204">
        <v>75.599999999999994</v>
      </c>
      <c r="H30" s="206"/>
      <c r="I30" s="204">
        <v>165.7</v>
      </c>
      <c r="J30" s="206"/>
      <c r="K30" s="204">
        <v>31.7</v>
      </c>
      <c r="L30" s="206"/>
      <c r="M30" s="204">
        <v>60.6</v>
      </c>
      <c r="N30" s="206"/>
      <c r="O30" s="204">
        <v>107.5</v>
      </c>
      <c r="P30" s="206"/>
      <c r="Q30" s="204">
        <v>47.7</v>
      </c>
      <c r="R30" s="206"/>
      <c r="S30" s="204">
        <v>132.1</v>
      </c>
      <c r="T30" s="206"/>
      <c r="U30" s="204">
        <v>92.4</v>
      </c>
      <c r="V30" s="206"/>
      <c r="W30" s="204">
        <v>95.7</v>
      </c>
      <c r="X30" s="206"/>
      <c r="Y30" s="204">
        <v>77.099999999999994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+'(令和5年1月)'!E23</f>
        <v>51.53986928104576</v>
      </c>
      <c r="F42" s="203">
        <f>+'(令和5年1月)'!F23</f>
        <v>0</v>
      </c>
      <c r="G42" s="202">
        <f>+'(令和5年1月)'!G23</f>
        <v>74.910816780936273</v>
      </c>
      <c r="H42" s="203">
        <f>+'(令和5年1月)'!H23</f>
        <v>0</v>
      </c>
      <c r="I42" s="202">
        <f>+'(令和5年1月)'!I23</f>
        <v>44.957587181903861</v>
      </c>
      <c r="J42" s="203">
        <f>+'(令和5年1月)'!J23</f>
        <v>0</v>
      </c>
      <c r="K42" s="202">
        <f>+'(令和5年1月)'!K23</f>
        <v>19.380185802425363</v>
      </c>
      <c r="L42" s="203">
        <f>+'(令和5年1月)'!L23</f>
        <v>0</v>
      </c>
      <c r="M42" s="202">
        <f>+'(令和5年1月)'!M23</f>
        <v>35.564373324898398</v>
      </c>
      <c r="N42" s="203">
        <f>+'(令和5年1月)'!N23</f>
        <v>0</v>
      </c>
      <c r="O42" s="202">
        <f>+'(令和5年1月)'!O23</f>
        <v>65.253532834580213</v>
      </c>
      <c r="P42" s="203">
        <f>+'(令和5年1月)'!P23</f>
        <v>0</v>
      </c>
      <c r="Q42" s="202">
        <f>+'(令和5年1月)'!Q23</f>
        <v>38.624055701280049</v>
      </c>
      <c r="R42" s="203">
        <f>+'(令和5年1月)'!R23</f>
        <v>0</v>
      </c>
      <c r="S42" s="202">
        <f>+'(令和5年1月)'!S23</f>
        <v>116.50069156293223</v>
      </c>
      <c r="T42" s="203">
        <f>+'(令和5年1月)'!T23</f>
        <v>0</v>
      </c>
      <c r="U42" s="202">
        <f>+'(令和5年1月)'!U23</f>
        <v>78.502249597737091</v>
      </c>
      <c r="V42" s="203">
        <f>+'(令和5年1月)'!V23</f>
        <v>0</v>
      </c>
      <c r="W42" s="202">
        <f>+'(令和5年1月)'!W23</f>
        <v>73.484916548228171</v>
      </c>
      <c r="X42" s="203">
        <f>+'(令和5年1月)'!X23</f>
        <v>0</v>
      </c>
      <c r="Y42" s="202">
        <f>+'(令和5年1月)'!Y23</f>
        <v>58.152616641328883</v>
      </c>
      <c r="Z42" s="203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201"/>
      <c r="G46" s="192">
        <f>G23-G42</f>
        <v>-0.50685579225383037</v>
      </c>
      <c r="H46" s="201"/>
      <c r="I46" s="192">
        <f>I23-I42</f>
        <v>11.436014369235252</v>
      </c>
      <c r="J46" s="201"/>
      <c r="K46" s="192">
        <f>K23-K42</f>
        <v>0.49068837659378772</v>
      </c>
      <c r="L46" s="201"/>
      <c r="M46" s="192">
        <f>M23-M42</f>
        <v>7.9383908740382196</v>
      </c>
      <c r="N46" s="201"/>
      <c r="O46" s="192">
        <f t="shared" si="18"/>
        <v>0.65753111834735023</v>
      </c>
      <c r="P46" s="201"/>
      <c r="Q46" s="192">
        <f t="shared" si="18"/>
        <v>1.8682771549865649</v>
      </c>
      <c r="R46" s="201"/>
      <c r="S46" s="192">
        <f t="shared" si="18"/>
        <v>27.150673310235518</v>
      </c>
      <c r="T46" s="201"/>
      <c r="U46" s="192">
        <f t="shared" si="18"/>
        <v>-8.1120022278195449</v>
      </c>
      <c r="V46" s="201"/>
      <c r="W46" s="192">
        <f t="shared" si="18"/>
        <v>4.6580778560019667</v>
      </c>
      <c r="X46" s="201"/>
      <c r="Y46" s="192">
        <f t="shared" si="18"/>
        <v>7.7506463262918786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71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51.53986928104576</v>
      </c>
      <c r="F23" s="178"/>
      <c r="G23" s="177">
        <f>(G20+G21)/(G22+G41)*100</f>
        <v>74.910816780936273</v>
      </c>
      <c r="H23" s="178"/>
      <c r="I23" s="177">
        <f>(I20+I21)/(I22+I41)*100</f>
        <v>44.957587181903861</v>
      </c>
      <c r="J23" s="178"/>
      <c r="K23" s="177">
        <f>(K20+K21)/(K22+K41)*100</f>
        <v>19.380185802425363</v>
      </c>
      <c r="L23" s="178"/>
      <c r="M23" s="177">
        <f>(M20+M21)/(M22+M41)*100</f>
        <v>35.564373324898398</v>
      </c>
      <c r="N23" s="178"/>
      <c r="O23" s="177">
        <f>(O20+O21)/(O22+O41)*100</f>
        <v>65.253532834580213</v>
      </c>
      <c r="P23" s="178"/>
      <c r="Q23" s="177">
        <f>(Q20+Q21)/(Q22+Q41)*100</f>
        <v>38.624055701280049</v>
      </c>
      <c r="R23" s="178"/>
      <c r="S23" s="177">
        <f>(S20+S21)/(S22+S41)*100</f>
        <v>116.50069156293223</v>
      </c>
      <c r="T23" s="178"/>
      <c r="U23" s="177">
        <f>(U20+U21)/(U22+U41)*100</f>
        <v>78.502249597737091</v>
      </c>
      <c r="V23" s="178"/>
      <c r="W23" s="177">
        <f>(W20+W21)/(W22+W41)*100</f>
        <v>73.484916548228171</v>
      </c>
      <c r="X23" s="178"/>
      <c r="Y23" s="177">
        <f>(Y20+Y21)/(Y22+Y41)*100</f>
        <v>58.152616641328883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184728.82138642311</v>
      </c>
      <c r="F24" s="180"/>
      <c r="G24" s="181">
        <f>H22/G22*1000</f>
        <v>438137.38354214263</v>
      </c>
      <c r="H24" s="182"/>
      <c r="I24" s="183">
        <f>J22/I22*1000</f>
        <v>973003.75280440552</v>
      </c>
      <c r="J24" s="184"/>
      <c r="K24" s="181">
        <f>L22/K22*1000</f>
        <v>454435.89043850452</v>
      </c>
      <c r="L24" s="182"/>
      <c r="M24" s="183">
        <f>N22/M22*1000</f>
        <v>203410.72555966125</v>
      </c>
      <c r="N24" s="184"/>
      <c r="O24" s="181">
        <f>P22/O22*1000</f>
        <v>272951.47995503934</v>
      </c>
      <c r="P24" s="182"/>
      <c r="Q24" s="183">
        <f>R22/Q22*1000</f>
        <v>178964.01863499472</v>
      </c>
      <c r="R24" s="184"/>
      <c r="S24" s="181">
        <f>T22/S22*1000</f>
        <v>82040.418482999128</v>
      </c>
      <c r="T24" s="182"/>
      <c r="U24" s="183">
        <f>V22/U22*1000</f>
        <v>320829.61521987437</v>
      </c>
      <c r="V24" s="184"/>
      <c r="W24" s="181">
        <f>X22/W22*1000</f>
        <v>267493.68856324884</v>
      </c>
      <c r="X24" s="182"/>
      <c r="Y24" s="183">
        <f>Z22/Y22*1000</f>
        <v>220110.87979626231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6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-6.8601307189542382</v>
      </c>
      <c r="F34" s="201"/>
      <c r="G34" s="207">
        <f t="shared" ref="G34" si="7">+G23-G30</f>
        <v>-5.3891832190637246</v>
      </c>
      <c r="H34" s="208"/>
      <c r="I34" s="187">
        <f t="shared" ref="I34" si="8">+I23-I30</f>
        <v>-112.54241281809614</v>
      </c>
      <c r="J34" s="201"/>
      <c r="K34" s="207">
        <f t="shared" ref="K34" si="9">+K23-K30</f>
        <v>-50.119814197574641</v>
      </c>
      <c r="L34" s="208"/>
      <c r="M34" s="187">
        <f t="shared" ref="M34" si="10">+M23-M30</f>
        <v>-10.835626675101601</v>
      </c>
      <c r="N34" s="201"/>
      <c r="O34" s="207">
        <f t="shared" ref="O34" si="11">+O23-O30</f>
        <v>-45.546467165419784</v>
      </c>
      <c r="P34" s="208"/>
      <c r="Q34" s="187">
        <f t="shared" ref="Q34" si="12">+Q23-Q30</f>
        <v>-13.675944298719948</v>
      </c>
      <c r="R34" s="201"/>
      <c r="S34" s="207">
        <f t="shared" ref="S34" si="13">+S23-S30</f>
        <v>-33.899308437067774</v>
      </c>
      <c r="T34" s="208"/>
      <c r="U34" s="187">
        <f t="shared" ref="U34" si="14">+U23-U30</f>
        <v>17.802249597737088</v>
      </c>
      <c r="V34" s="201"/>
      <c r="W34" s="207">
        <f t="shared" ref="W34" si="15">+W23-W30</f>
        <v>-10.315083451771827</v>
      </c>
      <c r="X34" s="208"/>
      <c r="Y34" s="187">
        <f t="shared" ref="Y34" si="16">+Y23-Y30</f>
        <v>-23.347383358671117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+'(令和4年12月)'!E23</f>
        <v>56.460281629581857</v>
      </c>
      <c r="F42" s="203">
        <f>+'(令和4年12月)'!F23</f>
        <v>0</v>
      </c>
      <c r="G42" s="202">
        <f>+'(令和4年12月)'!G23</f>
        <v>92.881521078653137</v>
      </c>
      <c r="H42" s="203">
        <f>+'(令和4年12月)'!H23</f>
        <v>0</v>
      </c>
      <c r="I42" s="202">
        <f>+'(令和4年12月)'!I23</f>
        <v>57.402542818114952</v>
      </c>
      <c r="J42" s="203">
        <f>+'(令和4年12月)'!J23</f>
        <v>0</v>
      </c>
      <c r="K42" s="202">
        <f>+'(令和4年12月)'!K23</f>
        <v>27.11514713412247</v>
      </c>
      <c r="L42" s="203">
        <f>+'(令和4年12月)'!L23</f>
        <v>0</v>
      </c>
      <c r="M42" s="202">
        <f>+'(令和4年12月)'!M23</f>
        <v>54.74309881280206</v>
      </c>
      <c r="N42" s="203">
        <f>+'(令和4年12月)'!N23</f>
        <v>0</v>
      </c>
      <c r="O42" s="202">
        <f>+'(令和4年12月)'!O23</f>
        <v>86.270280408890557</v>
      </c>
      <c r="P42" s="203">
        <f>+'(令和4年12月)'!P23</f>
        <v>0</v>
      </c>
      <c r="Q42" s="202">
        <f>+'(令和4年12月)'!Q23</f>
        <v>42.033134947333942</v>
      </c>
      <c r="R42" s="203">
        <f>+'(令和4年12月)'!R23</f>
        <v>0</v>
      </c>
      <c r="S42" s="202">
        <f>+'(令和4年12月)'!S23</f>
        <v>202.91650557245879</v>
      </c>
      <c r="T42" s="203">
        <f>+'(令和4年12月)'!T23</f>
        <v>0</v>
      </c>
      <c r="U42" s="202">
        <f>+'(令和4年12月)'!U23</f>
        <v>86.026027429265667</v>
      </c>
      <c r="V42" s="203">
        <f>+'(令和4年12月)'!V23</f>
        <v>0</v>
      </c>
      <c r="W42" s="202">
        <f>+'(令和4年12月)'!W23</f>
        <v>82.10004074961455</v>
      </c>
      <c r="X42" s="203">
        <f>+'(令和4年12月)'!X23</f>
        <v>0</v>
      </c>
      <c r="Y42" s="202">
        <f>+'(令和4年12月)'!Y23</f>
        <v>83.368325845407682</v>
      </c>
      <c r="Z42" s="203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201"/>
      <c r="G46" s="192">
        <f>G23-G42</f>
        <v>-17.970704297716864</v>
      </c>
      <c r="H46" s="201"/>
      <c r="I46" s="192">
        <f>I23-I42</f>
        <v>-12.444955636211091</v>
      </c>
      <c r="J46" s="201"/>
      <c r="K46" s="192">
        <f>K23-K42</f>
        <v>-7.7349613316971073</v>
      </c>
      <c r="L46" s="201"/>
      <c r="M46" s="192">
        <f>M23-M42</f>
        <v>-19.178725487903662</v>
      </c>
      <c r="N46" s="201"/>
      <c r="O46" s="192">
        <f t="shared" si="18"/>
        <v>-21.016747574310344</v>
      </c>
      <c r="P46" s="201"/>
      <c r="Q46" s="192">
        <f t="shared" si="18"/>
        <v>-3.4090792460538921</v>
      </c>
      <c r="R46" s="201"/>
      <c r="S46" s="192">
        <f t="shared" si="18"/>
        <v>-86.415814009526557</v>
      </c>
      <c r="T46" s="201"/>
      <c r="U46" s="192">
        <f t="shared" si="18"/>
        <v>-7.5237778315285766</v>
      </c>
      <c r="V46" s="201"/>
      <c r="W46" s="192">
        <f t="shared" si="18"/>
        <v>-8.6151242013863794</v>
      </c>
      <c r="X46" s="201"/>
      <c r="Y46" s="192">
        <f t="shared" si="18"/>
        <v>-25.215709204078799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70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56.460281629581857</v>
      </c>
      <c r="F23" s="178"/>
      <c r="G23" s="177">
        <f>(G20+G21)/(G22+G41)*100</f>
        <v>92.881521078653137</v>
      </c>
      <c r="H23" s="178"/>
      <c r="I23" s="177">
        <f>(I20+I21)/(I22+I41)*100</f>
        <v>57.402542818114952</v>
      </c>
      <c r="J23" s="178"/>
      <c r="K23" s="177">
        <f>(K20+K21)/(K22+K41)*100</f>
        <v>27.11514713412247</v>
      </c>
      <c r="L23" s="178"/>
      <c r="M23" s="177">
        <f>(M20+M21)/(M22+M41)*100</f>
        <v>54.74309881280206</v>
      </c>
      <c r="N23" s="178"/>
      <c r="O23" s="177">
        <f>(O20+O21)/(O22+O41)*100</f>
        <v>86.270280408890557</v>
      </c>
      <c r="P23" s="178"/>
      <c r="Q23" s="177">
        <f>(Q20+Q21)/(Q22+Q41)*100</f>
        <v>42.033134947333942</v>
      </c>
      <c r="R23" s="178"/>
      <c r="S23" s="177">
        <f>(S20+S21)/(S22+S41)*100</f>
        <v>202.91650557245879</v>
      </c>
      <c r="T23" s="178"/>
      <c r="U23" s="177">
        <f>(U20+U21)/(U22+U41)*100</f>
        <v>86.026027429265667</v>
      </c>
      <c r="V23" s="178"/>
      <c r="W23" s="177">
        <f>(W20+W21)/(W22+W41)*100</f>
        <v>82.10004074961455</v>
      </c>
      <c r="X23" s="178"/>
      <c r="Y23" s="177">
        <f>(Y20+Y21)/(Y22+Y41)*100</f>
        <v>83.368325845407682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221184.90485581793</v>
      </c>
      <c r="F24" s="180"/>
      <c r="G24" s="181">
        <f>H22/G22*1000</f>
        <v>433512.07207387924</v>
      </c>
      <c r="H24" s="182"/>
      <c r="I24" s="183">
        <f>J22/I22*1000</f>
        <v>1019992.5527335344</v>
      </c>
      <c r="J24" s="184"/>
      <c r="K24" s="181">
        <f>L22/K22*1000</f>
        <v>490298.79389804869</v>
      </c>
      <c r="L24" s="182"/>
      <c r="M24" s="183">
        <f>N22/M22*1000</f>
        <v>205987.04109180349</v>
      </c>
      <c r="N24" s="184"/>
      <c r="O24" s="181">
        <f>P22/O22*1000</f>
        <v>280782.65622153395</v>
      </c>
      <c r="P24" s="182"/>
      <c r="Q24" s="183">
        <f>R22/Q22*1000</f>
        <v>176287.16330584636</v>
      </c>
      <c r="R24" s="184"/>
      <c r="S24" s="181">
        <f>T22/S22*1000</f>
        <v>87001.440082290414</v>
      </c>
      <c r="T24" s="182"/>
      <c r="U24" s="183">
        <f>V22/U22*1000</f>
        <v>254761.8015936063</v>
      </c>
      <c r="V24" s="184"/>
      <c r="W24" s="181">
        <f>X22/W22*1000</f>
        <v>265363.69916748279</v>
      </c>
      <c r="X24" s="182"/>
      <c r="Y24" s="183">
        <f>Z22/Y22*1000</f>
        <v>219525.34209289693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-1.9397183704181415</v>
      </c>
      <c r="F34" s="201"/>
      <c r="G34" s="207">
        <f t="shared" ref="G34" si="7">+G23-G30</f>
        <v>12.58152107865314</v>
      </c>
      <c r="H34" s="208"/>
      <c r="I34" s="187">
        <f t="shared" ref="I34" si="8">+I23-I30</f>
        <v>-100.09745718188505</v>
      </c>
      <c r="J34" s="201"/>
      <c r="K34" s="207">
        <f t="shared" ref="K34" si="9">+K23-K30</f>
        <v>-42.384852865877534</v>
      </c>
      <c r="L34" s="208"/>
      <c r="M34" s="187">
        <f t="shared" ref="M34" si="10">+M23-M30</f>
        <v>8.3430988128020616</v>
      </c>
      <c r="N34" s="201"/>
      <c r="O34" s="207">
        <f t="shared" ref="O34" si="11">+O23-O30</f>
        <v>-24.529719591109441</v>
      </c>
      <c r="P34" s="208"/>
      <c r="Q34" s="187">
        <f t="shared" ref="Q34" si="12">+Q23-Q30</f>
        <v>-10.266865052666056</v>
      </c>
      <c r="R34" s="201"/>
      <c r="S34" s="207">
        <f t="shared" ref="S34" si="13">+S23-S30</f>
        <v>52.516505572458783</v>
      </c>
      <c r="T34" s="208"/>
      <c r="U34" s="187">
        <f t="shared" ref="U34" si="14">+U23-U30</f>
        <v>25.326027429265665</v>
      </c>
      <c r="V34" s="201"/>
      <c r="W34" s="207">
        <f t="shared" ref="W34" si="15">+W23-W30</f>
        <v>-1.6999592503854473</v>
      </c>
      <c r="X34" s="208"/>
      <c r="Y34" s="187">
        <f t="shared" ref="Y34" si="16">+Y23-Y30</f>
        <v>1.8683258454076821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+'(令和4年11月)'!E23</f>
        <v>87.122933001147999</v>
      </c>
      <c r="F42" s="203">
        <f>+'(令和4年11月)'!F23</f>
        <v>0</v>
      </c>
      <c r="G42" s="202">
        <f>+'(令和4年11月)'!G23</f>
        <v>90.067129131651328</v>
      </c>
      <c r="H42" s="203">
        <f>+'(令和4年11月)'!H23</f>
        <v>0</v>
      </c>
      <c r="I42" s="202">
        <f>+'(令和4年11月)'!I23</f>
        <v>49.055466237942127</v>
      </c>
      <c r="J42" s="203">
        <f>+'(令和4年11月)'!J23</f>
        <v>0</v>
      </c>
      <c r="K42" s="202">
        <f>+'(令和4年11月)'!K23</f>
        <v>32.900544022787685</v>
      </c>
      <c r="L42" s="203">
        <f>+'(令和4年11月)'!L23</f>
        <v>0</v>
      </c>
      <c r="M42" s="202">
        <f>+'(令和4年11月)'!M23</f>
        <v>51.645491604814353</v>
      </c>
      <c r="N42" s="203">
        <f>+'(令和4年11月)'!N23</f>
        <v>0</v>
      </c>
      <c r="O42" s="202">
        <f>+'(令和4年11月)'!O23</f>
        <v>85.092449922958409</v>
      </c>
      <c r="P42" s="203">
        <f>+'(令和4年11月)'!P23</f>
        <v>0</v>
      </c>
      <c r="Q42" s="202">
        <f>+'(令和4年11月)'!Q23</f>
        <v>46.040457947285262</v>
      </c>
      <c r="R42" s="203">
        <f>+'(令和4年11月)'!R23</f>
        <v>0</v>
      </c>
      <c r="S42" s="202">
        <f>+'(令和4年11月)'!S23</f>
        <v>175.59725537988948</v>
      </c>
      <c r="T42" s="203">
        <f>+'(令和4年11月)'!T23</f>
        <v>0</v>
      </c>
      <c r="U42" s="202">
        <f>+'(令和4年11月)'!U23</f>
        <v>107.65726177127213</v>
      </c>
      <c r="V42" s="203">
        <f>+'(令和4年11月)'!V23</f>
        <v>0</v>
      </c>
      <c r="W42" s="202">
        <f>+'(令和4年11月)'!W23</f>
        <v>90.732372061308581</v>
      </c>
      <c r="X42" s="203">
        <f>+'(令和4年11月)'!X23</f>
        <v>0</v>
      </c>
      <c r="Y42" s="202">
        <f>+'(令和4年11月)'!Y23</f>
        <v>81.144081613985009</v>
      </c>
      <c r="Z42" s="203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201"/>
      <c r="G46" s="192">
        <f>G23-G42</f>
        <v>2.8143919470018091</v>
      </c>
      <c r="H46" s="201"/>
      <c r="I46" s="192">
        <f>I23-I42</f>
        <v>8.3470765801728248</v>
      </c>
      <c r="J46" s="201"/>
      <c r="K46" s="192">
        <f>K23-K42</f>
        <v>-5.7853968886652147</v>
      </c>
      <c r="L46" s="201"/>
      <c r="M46" s="192">
        <f>M23-M42</f>
        <v>3.0976072079877071</v>
      </c>
      <c r="N46" s="201"/>
      <c r="O46" s="192">
        <f t="shared" si="18"/>
        <v>1.177830485932148</v>
      </c>
      <c r="P46" s="201"/>
      <c r="Q46" s="192">
        <f t="shared" si="18"/>
        <v>-4.0073229999513202</v>
      </c>
      <c r="R46" s="201"/>
      <c r="S46" s="192">
        <f t="shared" si="18"/>
        <v>27.319250192569314</v>
      </c>
      <c r="T46" s="201"/>
      <c r="U46" s="192">
        <f t="shared" si="18"/>
        <v>-21.631234342006465</v>
      </c>
      <c r="V46" s="201"/>
      <c r="W46" s="192">
        <f t="shared" si="18"/>
        <v>-8.6323313116940312</v>
      </c>
      <c r="X46" s="201"/>
      <c r="Y46" s="192">
        <f t="shared" si="18"/>
        <v>2.2242442314226736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69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87.122933001147999</v>
      </c>
      <c r="F23" s="178"/>
      <c r="G23" s="177">
        <f>(G20+G21)/(G22+G41)*100</f>
        <v>90.067129131651328</v>
      </c>
      <c r="H23" s="178"/>
      <c r="I23" s="177">
        <f>(I20+I21)/(I22+I41)*100</f>
        <v>49.055466237942127</v>
      </c>
      <c r="J23" s="178"/>
      <c r="K23" s="177">
        <f>(K20+K21)/(K22+K41)*100</f>
        <v>32.900544022787685</v>
      </c>
      <c r="L23" s="178"/>
      <c r="M23" s="177">
        <f>(M20+M21)/(M22+M41)*100</f>
        <v>51.645491604814353</v>
      </c>
      <c r="N23" s="178"/>
      <c r="O23" s="177">
        <f>(O20+O21)/(O22+O41)*100</f>
        <v>85.092449922958409</v>
      </c>
      <c r="P23" s="178"/>
      <c r="Q23" s="177">
        <f>(Q20+Q21)/(Q22+Q41)*100</f>
        <v>46.040457947285262</v>
      </c>
      <c r="R23" s="178"/>
      <c r="S23" s="177">
        <f>(S20+S21)/(S22+S41)*100</f>
        <v>175.59725537988948</v>
      </c>
      <c r="T23" s="178"/>
      <c r="U23" s="177">
        <f>(U20+U21)/(U22+U41)*100</f>
        <v>107.65726177127213</v>
      </c>
      <c r="V23" s="178"/>
      <c r="W23" s="177">
        <f>(W20+W21)/(W22+W41)*100</f>
        <v>90.732372061308581</v>
      </c>
      <c r="X23" s="178"/>
      <c r="Y23" s="177">
        <f>(Y20+Y21)/(Y22+Y41)*100</f>
        <v>81.144081613985009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231212.40041190179</v>
      </c>
      <c r="F24" s="180"/>
      <c r="G24" s="181">
        <f>H22/G22*1000</f>
        <v>430074.98399556754</v>
      </c>
      <c r="H24" s="182"/>
      <c r="I24" s="183">
        <f>J22/I22*1000</f>
        <v>1061013.5085198111</v>
      </c>
      <c r="J24" s="184"/>
      <c r="K24" s="181">
        <f>L22/K22*1000</f>
        <v>180029.79631046779</v>
      </c>
      <c r="L24" s="182"/>
      <c r="M24" s="183">
        <f>N22/M22*1000</f>
        <v>210435.56487771086</v>
      </c>
      <c r="N24" s="184"/>
      <c r="O24" s="181">
        <f>P22/O22*1000</f>
        <v>274224.77773482795</v>
      </c>
      <c r="P24" s="182"/>
      <c r="Q24" s="183">
        <f>R22/Q22*1000</f>
        <v>177740.85342763909</v>
      </c>
      <c r="R24" s="184"/>
      <c r="S24" s="181">
        <f>T22/S22*1000</f>
        <v>88436.84870069912</v>
      </c>
      <c r="T24" s="182"/>
      <c r="U24" s="183">
        <f>V22/U22*1000</f>
        <v>294733.21077596967</v>
      </c>
      <c r="V24" s="184"/>
      <c r="W24" s="181">
        <f>X22/W22*1000</f>
        <v>262977.53705152968</v>
      </c>
      <c r="X24" s="182"/>
      <c r="Y24" s="183">
        <f>Z22/Y22*1000</f>
        <v>208594.73227077915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28.722933001148</v>
      </c>
      <c r="F34" s="201"/>
      <c r="G34" s="207">
        <f t="shared" ref="G34" si="7">+G23-G30</f>
        <v>9.7671291316513305</v>
      </c>
      <c r="H34" s="208"/>
      <c r="I34" s="187">
        <f t="shared" ref="I34" si="8">+I23-I30</f>
        <v>-108.44453376205787</v>
      </c>
      <c r="J34" s="201"/>
      <c r="K34" s="207">
        <f t="shared" ref="K34" si="9">+K23-K30</f>
        <v>-36.599455977212315</v>
      </c>
      <c r="L34" s="208"/>
      <c r="M34" s="187">
        <f t="shared" ref="M34" si="10">+M23-M30</f>
        <v>5.2454916048143545</v>
      </c>
      <c r="N34" s="201"/>
      <c r="O34" s="207">
        <f t="shared" ref="O34" si="11">+O23-O30</f>
        <v>-25.707550077041589</v>
      </c>
      <c r="P34" s="208"/>
      <c r="Q34" s="187">
        <f t="shared" ref="Q34" si="12">+Q23-Q30</f>
        <v>-6.2595420527147354</v>
      </c>
      <c r="R34" s="201"/>
      <c r="S34" s="207">
        <f t="shared" ref="S34" si="13">+S23-S30</f>
        <v>25.197255379889469</v>
      </c>
      <c r="T34" s="208"/>
      <c r="U34" s="187">
        <f t="shared" ref="U34" si="14">+U23-U30</f>
        <v>46.95726177127213</v>
      </c>
      <c r="V34" s="201"/>
      <c r="W34" s="207">
        <f t="shared" ref="W34" si="15">+W23-W30</f>
        <v>6.932372061308584</v>
      </c>
      <c r="X34" s="208"/>
      <c r="Y34" s="187">
        <f t="shared" ref="Y34" si="16">+Y23-Y30</f>
        <v>-0.35591838601499148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+'(令和4年10月)'!E23</f>
        <v>37.848432055749129</v>
      </c>
      <c r="F42" s="203">
        <f>+'(令和4年10月)'!F23</f>
        <v>0</v>
      </c>
      <c r="G42" s="202">
        <f>+'(令和4年10月)'!G23</f>
        <v>88.743767797372229</v>
      </c>
      <c r="H42" s="203">
        <f>+'(令和4年10月)'!H23</f>
        <v>0</v>
      </c>
      <c r="I42" s="202">
        <f>+'(令和4年10月)'!I23</f>
        <v>52.460908804701432</v>
      </c>
      <c r="J42" s="203">
        <f>+'(令和4年10月)'!J23</f>
        <v>0</v>
      </c>
      <c r="K42" s="202">
        <f>+'(令和4年10月)'!K23</f>
        <v>30.308347956881427</v>
      </c>
      <c r="L42" s="203">
        <f>+'(令和4年10月)'!L23</f>
        <v>0</v>
      </c>
      <c r="M42" s="202">
        <f>+'(令和4年10月)'!M23</f>
        <v>66.431958935446062</v>
      </c>
      <c r="N42" s="203">
        <f>+'(令和4年10月)'!N23</f>
        <v>0</v>
      </c>
      <c r="O42" s="202">
        <f>+'(令和4年10月)'!O23</f>
        <v>83.059194326799954</v>
      </c>
      <c r="P42" s="203">
        <f>+'(令和4年10月)'!P23</f>
        <v>0</v>
      </c>
      <c r="Q42" s="202">
        <f>+'(令和4年10月)'!Q23</f>
        <v>44.004718470152355</v>
      </c>
      <c r="R42" s="203">
        <f>+'(令和4年10月)'!R23</f>
        <v>0</v>
      </c>
      <c r="S42" s="202">
        <f>+'(令和4年10月)'!S23</f>
        <v>164.92576603137834</v>
      </c>
      <c r="T42" s="203">
        <f>+'(令和4年10月)'!T23</f>
        <v>0</v>
      </c>
      <c r="U42" s="202">
        <f>+'(令和4年10月)'!U23</f>
        <v>82.860530104157846</v>
      </c>
      <c r="V42" s="203">
        <f>+'(令和4年10月)'!V23</f>
        <v>0</v>
      </c>
      <c r="W42" s="202">
        <f>+'(令和4年10月)'!W23</f>
        <v>75.266228007128433</v>
      </c>
      <c r="X42" s="203">
        <f>+'(令和4年10月)'!X23</f>
        <v>0</v>
      </c>
      <c r="Y42" s="202">
        <f>+'(令和4年10月)'!Y23</f>
        <v>76.351804426449334</v>
      </c>
      <c r="Z42" s="203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201"/>
      <c r="G46" s="192">
        <f>G23-G42</f>
        <v>1.3233613342790989</v>
      </c>
      <c r="H46" s="201"/>
      <c r="I46" s="192">
        <f>I23-I42</f>
        <v>-3.4054425667593051</v>
      </c>
      <c r="J46" s="201"/>
      <c r="K46" s="192">
        <f>K23-K42</f>
        <v>2.5921960659062577</v>
      </c>
      <c r="L46" s="201"/>
      <c r="M46" s="192">
        <f>M23-M42</f>
        <v>-14.786467330631709</v>
      </c>
      <c r="N46" s="201"/>
      <c r="O46" s="192">
        <f t="shared" si="18"/>
        <v>2.0332555961584546</v>
      </c>
      <c r="P46" s="201"/>
      <c r="Q46" s="192">
        <f t="shared" si="18"/>
        <v>2.0357394771329069</v>
      </c>
      <c r="R46" s="201"/>
      <c r="S46" s="192">
        <f t="shared" si="18"/>
        <v>10.67148934851113</v>
      </c>
      <c r="T46" s="201"/>
      <c r="U46" s="192">
        <f t="shared" si="18"/>
        <v>24.796731667114287</v>
      </c>
      <c r="V46" s="201"/>
      <c r="W46" s="192">
        <f t="shared" si="18"/>
        <v>15.466144054180148</v>
      </c>
      <c r="X46" s="201"/>
      <c r="Y46" s="192">
        <f t="shared" si="18"/>
        <v>4.7922771875356744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68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37.848432055749129</v>
      </c>
      <c r="F23" s="178"/>
      <c r="G23" s="177">
        <f>(G20+G21)/(G22+G41)*100</f>
        <v>88.743767797372229</v>
      </c>
      <c r="H23" s="178"/>
      <c r="I23" s="177">
        <f>(I20+I21)/(I22+I41)*100</f>
        <v>52.460908804701432</v>
      </c>
      <c r="J23" s="178"/>
      <c r="K23" s="177">
        <f>(K20+K21)/(K22+K41)*100</f>
        <v>30.308347956881427</v>
      </c>
      <c r="L23" s="178"/>
      <c r="M23" s="177">
        <f>(M20+M21)/(M22+M41)*100</f>
        <v>66.431958935446062</v>
      </c>
      <c r="N23" s="178"/>
      <c r="O23" s="177">
        <f>(O20+O21)/(O22+O41)*100</f>
        <v>83.059194326799954</v>
      </c>
      <c r="P23" s="178"/>
      <c r="Q23" s="177">
        <f>(Q20+Q21)/(Q22+Q41)*100</f>
        <v>44.004718470152355</v>
      </c>
      <c r="R23" s="178"/>
      <c r="S23" s="177">
        <f>(S20+S21)/(S22+S41)*100</f>
        <v>164.92576603137834</v>
      </c>
      <c r="T23" s="178"/>
      <c r="U23" s="177">
        <f>(U20+U21)/(U22+U41)*100</f>
        <v>82.860530104157846</v>
      </c>
      <c r="V23" s="178"/>
      <c r="W23" s="177">
        <f>(W20+W21)/(W22+W41)*100</f>
        <v>75.266228007128433</v>
      </c>
      <c r="X23" s="178"/>
      <c r="Y23" s="177">
        <f>(Y20+Y21)/(Y22+Y41)*100</f>
        <v>76.351804426449334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181663.40595820363</v>
      </c>
      <c r="F24" s="180"/>
      <c r="G24" s="181">
        <f>H22/G22*1000</f>
        <v>423372.786917675</v>
      </c>
      <c r="H24" s="182"/>
      <c r="I24" s="183">
        <f>J22/I22*1000</f>
        <v>1102456.6030308995</v>
      </c>
      <c r="J24" s="184"/>
      <c r="K24" s="181">
        <f>L22/K22*1000</f>
        <v>130367.48104465038</v>
      </c>
      <c r="L24" s="182"/>
      <c r="M24" s="183">
        <f>N22/M22*1000</f>
        <v>196465.72526105065</v>
      </c>
      <c r="N24" s="184"/>
      <c r="O24" s="181">
        <f>P22/O22*1000</f>
        <v>268882.34165067179</v>
      </c>
      <c r="P24" s="182"/>
      <c r="Q24" s="183">
        <f>R22/Q22*1000</f>
        <v>177593.62661688667</v>
      </c>
      <c r="R24" s="184"/>
      <c r="S24" s="181">
        <f>T22/S22*1000</f>
        <v>90430.735418427736</v>
      </c>
      <c r="T24" s="182"/>
      <c r="U24" s="183">
        <f>V22/U22*1000</f>
        <v>356803.38612779899</v>
      </c>
      <c r="V24" s="184"/>
      <c r="W24" s="181">
        <f>X22/W22*1000</f>
        <v>260141.96636292478</v>
      </c>
      <c r="X24" s="182"/>
      <c r="Y24" s="183">
        <f>Z22/Y22*1000</f>
        <v>210540.07260521274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-20.55156794425087</v>
      </c>
      <c r="F34" s="201"/>
      <c r="G34" s="207">
        <f t="shared" ref="G34" si="7">+G23-G30</f>
        <v>8.4437677973722316</v>
      </c>
      <c r="H34" s="208"/>
      <c r="I34" s="187">
        <f t="shared" ref="I34" si="8">+I23-I30</f>
        <v>-105.03909119529857</v>
      </c>
      <c r="J34" s="201"/>
      <c r="K34" s="207">
        <f t="shared" ref="K34" si="9">+K23-K30</f>
        <v>-39.191652043118573</v>
      </c>
      <c r="L34" s="208"/>
      <c r="M34" s="187">
        <f t="shared" ref="M34" si="10">+M23-M30</f>
        <v>20.031958935446063</v>
      </c>
      <c r="N34" s="201"/>
      <c r="O34" s="207">
        <f t="shared" ref="O34" si="11">+O23-O30</f>
        <v>-27.740805673200043</v>
      </c>
      <c r="P34" s="208"/>
      <c r="Q34" s="187">
        <f t="shared" ref="Q34" si="12">+Q23-Q30</f>
        <v>-8.2952815298476423</v>
      </c>
      <c r="R34" s="201"/>
      <c r="S34" s="207">
        <f t="shared" ref="S34" si="13">+S23-S30</f>
        <v>14.525766031378339</v>
      </c>
      <c r="T34" s="208"/>
      <c r="U34" s="187">
        <f t="shared" ref="U34" si="14">+U23-U30</f>
        <v>22.160530104157843</v>
      </c>
      <c r="V34" s="201"/>
      <c r="W34" s="207">
        <f t="shared" ref="W34" si="15">+W23-W30</f>
        <v>-8.5337719928715643</v>
      </c>
      <c r="X34" s="208"/>
      <c r="Y34" s="187">
        <f t="shared" ref="Y34" si="16">+Y23-Y30</f>
        <v>-5.1481955735506659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+(E39+E40)/(E41+'(令和4年9月)'!E41)*100</f>
        <v>52.987622705932566</v>
      </c>
      <c r="F42" s="203"/>
      <c r="G42" s="202">
        <f>+(G39+G40)/(G41+'(令和4年9月)'!G41)*100</f>
        <v>84.084791386271874</v>
      </c>
      <c r="H42" s="203"/>
      <c r="I42" s="202">
        <f>+(I39+I40)/(I41+'(令和4年9月)'!I41)*100</f>
        <v>79.462679856115102</v>
      </c>
      <c r="J42" s="203"/>
      <c r="K42" s="202">
        <f>+(K39+K40)/(K41+'(令和4年9月)'!K41)*100</f>
        <v>38.569297082228118</v>
      </c>
      <c r="L42" s="203"/>
      <c r="M42" s="202">
        <f>+(M39+M40)/(M41+'(令和4年9月)'!M41)*100</f>
        <v>42.567467112686337</v>
      </c>
      <c r="N42" s="203"/>
      <c r="O42" s="202">
        <f>+(O39+O40)/(O41+'(令和4年9月)'!O41)*100</f>
        <v>88.559579202913213</v>
      </c>
      <c r="P42" s="203"/>
      <c r="Q42" s="202">
        <f>+(Q39+Q40)/(Q41+'(令和4年9月)'!Q41)*100</f>
        <v>46.23276798395856</v>
      </c>
      <c r="R42" s="203"/>
      <c r="S42" s="202">
        <f>+(S39+S40)/(S41+'(令和4年9月)'!S41)*100</f>
        <v>191.79589156055022</v>
      </c>
      <c r="T42" s="203"/>
      <c r="U42" s="202">
        <f>+(U39+U40)/(U41+'(令和4年9月)'!U41)*100</f>
        <v>70.748891703609885</v>
      </c>
      <c r="V42" s="203"/>
      <c r="W42" s="202">
        <f>+(W39+W40)/(W41+'(令和4年9月)'!W41)*100</f>
        <v>90.514490824451016</v>
      </c>
      <c r="X42" s="203"/>
      <c r="Y42" s="202">
        <f>+(Y39+Y40)/(Y41+'(令和4年9月)'!Y41)*100</f>
        <v>80.091749959534852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201"/>
      <c r="G46" s="192">
        <f>G23-G42</f>
        <v>4.6589764111003547</v>
      </c>
      <c r="H46" s="201"/>
      <c r="I46" s="192">
        <f>I23-I42</f>
        <v>-27.00177105141367</v>
      </c>
      <c r="J46" s="201"/>
      <c r="K46" s="192">
        <f>K23-K42</f>
        <v>-8.2609491253466913</v>
      </c>
      <c r="L46" s="201"/>
      <c r="M46" s="192">
        <f>M23-M42</f>
        <v>23.864491822759724</v>
      </c>
      <c r="N46" s="201"/>
      <c r="O46" s="192">
        <f t="shared" si="18"/>
        <v>-5.5003848761132588</v>
      </c>
      <c r="P46" s="201"/>
      <c r="Q46" s="192">
        <f t="shared" si="18"/>
        <v>-2.2280495138062051</v>
      </c>
      <c r="R46" s="201"/>
      <c r="S46" s="192">
        <f t="shared" si="18"/>
        <v>-26.870125529171872</v>
      </c>
      <c r="T46" s="201"/>
      <c r="U46" s="192">
        <f t="shared" si="18"/>
        <v>12.11163840054796</v>
      </c>
      <c r="V46" s="201"/>
      <c r="W46" s="192">
        <f t="shared" si="18"/>
        <v>-15.248262817322583</v>
      </c>
      <c r="X46" s="201"/>
      <c r="Y46" s="192">
        <f t="shared" si="18"/>
        <v>-3.7399455330855176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67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52.987622705932566</v>
      </c>
      <c r="F23" s="178"/>
      <c r="G23" s="177">
        <f>(G20+G21)/(G22+G41)*100</f>
        <v>84.084791386271874</v>
      </c>
      <c r="H23" s="178"/>
      <c r="I23" s="177">
        <f>(I20+I21)/(I22+I41)*100</f>
        <v>79.462679856115102</v>
      </c>
      <c r="J23" s="178"/>
      <c r="K23" s="177">
        <f>(K20+K21)/(K22+K41)*100</f>
        <v>38.569297082228118</v>
      </c>
      <c r="L23" s="178"/>
      <c r="M23" s="177">
        <f>(M20+M21)/(M22+M41)*100</f>
        <v>42.567467112686337</v>
      </c>
      <c r="N23" s="178"/>
      <c r="O23" s="177">
        <f>(O20+O21)/(O22+O41)*100</f>
        <v>88.559579202913213</v>
      </c>
      <c r="P23" s="178"/>
      <c r="Q23" s="177">
        <f>(Q20+Q21)/(Q22+Q41)*100</f>
        <v>46.23276798395856</v>
      </c>
      <c r="R23" s="178"/>
      <c r="S23" s="177">
        <f>(S20+S21)/(S22+S41)*100</f>
        <v>191.79589156055022</v>
      </c>
      <c r="T23" s="178"/>
      <c r="U23" s="177">
        <f>(U20+U21)/(U22+U41)*100</f>
        <v>70.748891703609885</v>
      </c>
      <c r="V23" s="178"/>
      <c r="W23" s="177">
        <f>(W20+W21)/(W22+W41)*100</f>
        <v>90.514490824451016</v>
      </c>
      <c r="X23" s="178"/>
      <c r="Y23" s="177">
        <f>(Y20+Y21)/(Y22+Y41)*100</f>
        <v>80.091749959534852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176002.98762270596</v>
      </c>
      <c r="F24" s="180"/>
      <c r="G24" s="181">
        <f>H22/G22*1000</f>
        <v>427144.68371467025</v>
      </c>
      <c r="H24" s="182"/>
      <c r="I24" s="183">
        <f>J22/I22*1000</f>
        <v>1225846.2230215827</v>
      </c>
      <c r="J24" s="184"/>
      <c r="K24" s="181">
        <f>L22/K22*1000</f>
        <v>167612.40053050398</v>
      </c>
      <c r="L24" s="182"/>
      <c r="M24" s="183">
        <f>N22/M22*1000</f>
        <v>191677.89459245393</v>
      </c>
      <c r="N24" s="184"/>
      <c r="O24" s="181">
        <f>P22/O22*1000</f>
        <v>267479.06129880639</v>
      </c>
      <c r="P24" s="182"/>
      <c r="Q24" s="183">
        <f>R22/Q22*1000</f>
        <v>178886.70732726209</v>
      </c>
      <c r="R24" s="184"/>
      <c r="S24" s="181">
        <f>T22/S22*1000</f>
        <v>80690.845404458712</v>
      </c>
      <c r="T24" s="182"/>
      <c r="U24" s="183">
        <f>V22/U22*1000</f>
        <v>343619.06269791006</v>
      </c>
      <c r="V24" s="184"/>
      <c r="W24" s="181">
        <f>X22/W22*1000</f>
        <v>259568.38903603234</v>
      </c>
      <c r="X24" s="182"/>
      <c r="Y24" s="183">
        <f>Z22/Y22*1000</f>
        <v>212150.97933533939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-5.4123772940674328</v>
      </c>
      <c r="F34" s="201"/>
      <c r="G34" s="207">
        <f t="shared" ref="G34" si="7">+G23-G30</f>
        <v>3.7847913862718769</v>
      </c>
      <c r="H34" s="208"/>
      <c r="I34" s="187">
        <f t="shared" ref="I34" si="8">+I23-I30</f>
        <v>-78.037320143884898</v>
      </c>
      <c r="J34" s="201"/>
      <c r="K34" s="207">
        <f t="shared" ref="K34" si="9">+K23-K30</f>
        <v>-30.930702917771882</v>
      </c>
      <c r="L34" s="208"/>
      <c r="M34" s="187">
        <f t="shared" ref="M34" si="10">+M23-M30</f>
        <v>-3.8325328873136613</v>
      </c>
      <c r="N34" s="201"/>
      <c r="O34" s="207">
        <f t="shared" ref="O34" si="11">+O23-O30</f>
        <v>-22.240420797086784</v>
      </c>
      <c r="P34" s="208"/>
      <c r="Q34" s="187">
        <f t="shared" ref="Q34" si="12">+Q23-Q30</f>
        <v>-6.0672320160414372</v>
      </c>
      <c r="R34" s="201"/>
      <c r="S34" s="207">
        <f t="shared" ref="S34" si="13">+S23-S30</f>
        <v>41.395891560550211</v>
      </c>
      <c r="T34" s="208"/>
      <c r="U34" s="187">
        <f t="shared" ref="U34" si="14">+U23-U30</f>
        <v>10.048891703609883</v>
      </c>
      <c r="V34" s="201"/>
      <c r="W34" s="207">
        <f t="shared" ref="W34" si="15">+W23-W30</f>
        <v>6.7144908244510191</v>
      </c>
      <c r="X34" s="208"/>
      <c r="Y34" s="187">
        <f t="shared" ref="Y34" si="16">+Y23-Y30</f>
        <v>-1.4082500404651483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+(E39+E40)/(E41+'(令和4年8月)'!E41)*100</f>
        <v>56.18918307309346</v>
      </c>
      <c r="F42" s="203"/>
      <c r="G42" s="202">
        <f>+(G39+G40)/(G41+'(令和4年8月)'!G41)*100</f>
        <v>83.32777592530843</v>
      </c>
      <c r="H42" s="203"/>
      <c r="I42" s="202">
        <f>+(I39+I40)/(I41+'(令和4年8月)'!I41)*100</f>
        <v>105.76002393776183</v>
      </c>
      <c r="J42" s="203"/>
      <c r="K42" s="202">
        <f>+(K39+K40)/(K41+'(令和4年8月)'!K41)*100</f>
        <v>40.634005763688762</v>
      </c>
      <c r="L42" s="203"/>
      <c r="M42" s="202">
        <f>+(M39+M40)/(M41+'(令和4年8月)'!M41)*100</f>
        <v>43.78798509692664</v>
      </c>
      <c r="N42" s="203"/>
      <c r="O42" s="202">
        <f>+(O39+O40)/(O41+'(令和4年8月)'!O41)*100</f>
        <v>88.487972508591056</v>
      </c>
      <c r="P42" s="203"/>
      <c r="Q42" s="202">
        <f>+(Q39+Q40)/(Q41+'(令和4年8月)'!Q41)*100</f>
        <v>45.689185395577717</v>
      </c>
      <c r="R42" s="203"/>
      <c r="S42" s="202">
        <f>+(S39+S40)/(S41+'(令和4年8月)'!S41)*100</f>
        <v>181.45744515594524</v>
      </c>
      <c r="T42" s="203"/>
      <c r="U42" s="202">
        <f>+(U39+U40)/(U41+'(令和4年8月)'!U41)*100</f>
        <v>79.595653722835763</v>
      </c>
      <c r="V42" s="203"/>
      <c r="W42" s="202">
        <f>+(W39+W40)/(W41+'(令和4年8月)'!W41)*100</f>
        <v>91.376629226814387</v>
      </c>
      <c r="X42" s="203"/>
      <c r="Y42" s="202">
        <f>+(Y39+Y40)/(Y41+'(令和4年8月)'!Y41)*100</f>
        <v>77.258756795667793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201"/>
      <c r="G46" s="192">
        <f>G23-G42</f>
        <v>0.7570154609634443</v>
      </c>
      <c r="H46" s="201"/>
      <c r="I46" s="192">
        <f>I23-I42</f>
        <v>-26.297344081646727</v>
      </c>
      <c r="J46" s="201"/>
      <c r="K46" s="192">
        <f>K23-K42</f>
        <v>-2.0647086814606439</v>
      </c>
      <c r="L46" s="201"/>
      <c r="M46" s="192">
        <f>M23-M42</f>
        <v>-1.2205179842403027</v>
      </c>
      <c r="N46" s="201"/>
      <c r="O46" s="192">
        <f t="shared" si="18"/>
        <v>7.1606694322156272E-2</v>
      </c>
      <c r="P46" s="201"/>
      <c r="Q46" s="192">
        <f t="shared" si="18"/>
        <v>0.54358258838084339</v>
      </c>
      <c r="R46" s="201"/>
      <c r="S46" s="192">
        <f t="shared" si="18"/>
        <v>10.33844640460498</v>
      </c>
      <c r="T46" s="201"/>
      <c r="U46" s="192">
        <f t="shared" si="18"/>
        <v>-8.8467620192258778</v>
      </c>
      <c r="V46" s="201"/>
      <c r="W46" s="192">
        <f t="shared" si="18"/>
        <v>-0.86213840236337091</v>
      </c>
      <c r="X46" s="201"/>
      <c r="Y46" s="192">
        <f t="shared" si="18"/>
        <v>2.8329931638670587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66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47.033697199810156</v>
      </c>
      <c r="F23" s="178"/>
      <c r="G23" s="177">
        <f>(G20+G21)/(G22+G41)*100</f>
        <v>81.782945736434115</v>
      </c>
      <c r="H23" s="178"/>
      <c r="I23" s="177">
        <f>(I20+I21)/(I22+I41)*100</f>
        <v>72.933656601278372</v>
      </c>
      <c r="J23" s="178"/>
      <c r="K23" s="177">
        <f>(K20+K21)/(K22+K41)*100</f>
        <v>33.239683933274804</v>
      </c>
      <c r="L23" s="178"/>
      <c r="M23" s="177">
        <f>(M20+M21)/(M22+M41)*100</f>
        <v>42.296533733939143</v>
      </c>
      <c r="N23" s="178"/>
      <c r="O23" s="177">
        <f>(O20+O21)/(O22+O41)*100</f>
        <v>94.696441032798333</v>
      </c>
      <c r="P23" s="178"/>
      <c r="Q23" s="177">
        <f>(Q20+Q21)/(Q22+Q41)*100</f>
        <v>41.361188816842649</v>
      </c>
      <c r="R23" s="178"/>
      <c r="S23" s="177">
        <f>(S20+S21)/(S22+S41)*100</f>
        <v>177.50258341944732</v>
      </c>
      <c r="T23" s="178"/>
      <c r="U23" s="177">
        <f>(U20+U21)/(U22+U41)*100</f>
        <v>67.363541765206705</v>
      </c>
      <c r="V23" s="178"/>
      <c r="W23" s="177">
        <f>(W20+W21)/(W22+W41)*100</f>
        <v>92.782549589074961</v>
      </c>
      <c r="X23" s="178"/>
      <c r="Y23" s="177">
        <f>(Y20+Y21)/(Y22+Y41)*100</f>
        <v>77.258756795667793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166312.90926099158</v>
      </c>
      <c r="F24" s="180"/>
      <c r="G24" s="181">
        <f>H22/G22*1000</f>
        <v>430392.29311433987</v>
      </c>
      <c r="H24" s="182"/>
      <c r="I24" s="183">
        <f>J22/I22*1000</f>
        <v>1539698.3920034769</v>
      </c>
      <c r="J24" s="184"/>
      <c r="K24" s="181">
        <f>L22/K22*1000</f>
        <v>1719410.4840060291</v>
      </c>
      <c r="L24" s="182"/>
      <c r="M24" s="183">
        <f>N22/M22*1000</f>
        <v>189055.51822239353</v>
      </c>
      <c r="N24" s="184"/>
      <c r="O24" s="181">
        <f>P22/O22*1000</f>
        <v>279631.69291338586</v>
      </c>
      <c r="P24" s="182"/>
      <c r="Q24" s="183">
        <f>R22/Q22*1000</f>
        <v>176721.10162295526</v>
      </c>
      <c r="R24" s="184"/>
      <c r="S24" s="181">
        <f>T22/S22*1000</f>
        <v>78762.725668521787</v>
      </c>
      <c r="T24" s="182"/>
      <c r="U24" s="183">
        <f>V22/U22*1000</f>
        <v>336809.86039936385</v>
      </c>
      <c r="V24" s="184"/>
      <c r="W24" s="181">
        <f>X22/W22*1000</f>
        <v>251913.37145638154</v>
      </c>
      <c r="X24" s="182"/>
      <c r="Y24" s="183">
        <f>Z22/Y22*1000</f>
        <v>262175.36445633997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47.8</v>
      </c>
      <c r="F30" s="206"/>
      <c r="G30" s="204">
        <v>64.2</v>
      </c>
      <c r="H30" s="206"/>
      <c r="I30" s="204">
        <v>140.19999999999999</v>
      </c>
      <c r="J30" s="206"/>
      <c r="K30" s="204">
        <v>68.599999999999994</v>
      </c>
      <c r="L30" s="206"/>
      <c r="M30" s="204">
        <v>47</v>
      </c>
      <c r="N30" s="206"/>
      <c r="O30" s="204">
        <v>106.8</v>
      </c>
      <c r="P30" s="206"/>
      <c r="Q30" s="204">
        <v>48.4</v>
      </c>
      <c r="R30" s="206"/>
      <c r="S30" s="204">
        <v>155.19999999999999</v>
      </c>
      <c r="T30" s="206"/>
      <c r="U30" s="204">
        <v>53.2</v>
      </c>
      <c r="V30" s="206"/>
      <c r="W30" s="204">
        <v>82.2</v>
      </c>
      <c r="X30" s="206"/>
      <c r="Y30" s="204">
        <v>79.2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-0.76630280018984109</v>
      </c>
      <c r="F34" s="201"/>
      <c r="G34" s="207">
        <f t="shared" ref="G34" si="7">+G23-G30</f>
        <v>17.582945736434112</v>
      </c>
      <c r="H34" s="208"/>
      <c r="I34" s="187">
        <f t="shared" ref="I34" si="8">+I23-I30</f>
        <v>-67.266343398721617</v>
      </c>
      <c r="J34" s="201"/>
      <c r="K34" s="207">
        <f t="shared" ref="K34" si="9">+K23-K30</f>
        <v>-35.36031606672519</v>
      </c>
      <c r="L34" s="208"/>
      <c r="M34" s="187">
        <f t="shared" ref="M34" si="10">+M23-M30</f>
        <v>-4.7034662660608575</v>
      </c>
      <c r="N34" s="201"/>
      <c r="O34" s="207">
        <f t="shared" ref="O34" si="11">+O23-O30</f>
        <v>-12.103558967201664</v>
      </c>
      <c r="P34" s="208"/>
      <c r="Q34" s="187">
        <f t="shared" ref="Q34" si="12">+Q23-Q30</f>
        <v>-7.0388111831573497</v>
      </c>
      <c r="R34" s="201"/>
      <c r="S34" s="207">
        <f t="shared" ref="S34" si="13">+S23-S30</f>
        <v>22.30258341944733</v>
      </c>
      <c r="T34" s="208"/>
      <c r="U34" s="187">
        <f t="shared" ref="U34" si="14">+U23-U30</f>
        <v>14.163541765206702</v>
      </c>
      <c r="V34" s="201"/>
      <c r="W34" s="207">
        <f t="shared" ref="W34" si="15">+W23-W30</f>
        <v>10.582549589074958</v>
      </c>
      <c r="X34" s="208"/>
      <c r="Y34" s="187">
        <f t="shared" ref="Y34" si="16">+Y23-Y30</f>
        <v>-1.9412432043322099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+(E39+E40)/(E41+'(令和4年7月)'!E41)*100</f>
        <v>45.25</v>
      </c>
      <c r="F42" s="203"/>
      <c r="G42" s="202">
        <f>+(G39+G40)/(G41+'(令和4年7月)'!G41)*100</f>
        <v>73.135292218275751</v>
      </c>
      <c r="H42" s="203"/>
      <c r="I42" s="202">
        <f>+(I39+I40)/(I41+'(令和4年7月)'!I41)*100</f>
        <v>89.22512608895002</v>
      </c>
      <c r="J42" s="203"/>
      <c r="K42" s="202">
        <f>+(K39+K40)/(K41+'(令和4年7月)'!K41)*100</f>
        <v>29.032258064516132</v>
      </c>
      <c r="L42" s="203"/>
      <c r="M42" s="202">
        <f>+(M39+M40)/(M41+'(令和4年7月)'!M41)*100</f>
        <v>57.74874007842147</v>
      </c>
      <c r="N42" s="203"/>
      <c r="O42" s="202">
        <f>+(O39+O40)/(O41+'(令和4年7月)'!O41)*100</f>
        <v>87.141992739007662</v>
      </c>
      <c r="P42" s="203"/>
      <c r="Q42" s="202">
        <f>+(Q39+Q40)/(Q41+'(令和4年7月)'!Q41)*100</f>
        <v>44.917699654541757</v>
      </c>
      <c r="R42" s="203"/>
      <c r="S42" s="202">
        <f>+(S39+S40)/(S41+'(令和4年7月)'!S41)*100</f>
        <v>183.00807705814478</v>
      </c>
      <c r="T42" s="203"/>
      <c r="U42" s="202">
        <f>+(U39+U40)/(U41+'(令和4年7月)'!U41)*100</f>
        <v>61.984160066694457</v>
      </c>
      <c r="V42" s="203"/>
      <c r="W42" s="202">
        <f>+(W39+W40)/(W41+'(令和4年7月)'!W41)*100</f>
        <v>87.24570593251309</v>
      </c>
      <c r="X42" s="203"/>
      <c r="Y42" s="202">
        <f>+(Y39+Y40)/(Y41+'(令和4年7月)'!Y41)*100</f>
        <v>81.599170280891812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201"/>
      <c r="G46" s="192">
        <f>G23-G42</f>
        <v>8.6476535181583642</v>
      </c>
      <c r="H46" s="201"/>
      <c r="I46" s="192">
        <f>I23-I42</f>
        <v>-16.291469487671648</v>
      </c>
      <c r="J46" s="201"/>
      <c r="K46" s="192">
        <f>K23-K42</f>
        <v>4.2074258687586727</v>
      </c>
      <c r="L46" s="201"/>
      <c r="M46" s="192">
        <f>M23-M42</f>
        <v>-15.452206344482327</v>
      </c>
      <c r="N46" s="201"/>
      <c r="O46" s="192">
        <f t="shared" si="18"/>
        <v>7.5544482937906707</v>
      </c>
      <c r="P46" s="201"/>
      <c r="Q46" s="192">
        <f t="shared" si="18"/>
        <v>-3.5565108376991077</v>
      </c>
      <c r="R46" s="201"/>
      <c r="S46" s="192">
        <f t="shared" si="18"/>
        <v>-5.5054936386974589</v>
      </c>
      <c r="T46" s="201"/>
      <c r="U46" s="192">
        <f t="shared" si="18"/>
        <v>5.3793816985122476</v>
      </c>
      <c r="V46" s="201"/>
      <c r="W46" s="192">
        <f t="shared" si="18"/>
        <v>5.5368436565618708</v>
      </c>
      <c r="X46" s="201"/>
      <c r="Y46" s="192">
        <f t="shared" si="18"/>
        <v>-4.340413485224019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65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45.25</v>
      </c>
      <c r="F23" s="178"/>
      <c r="G23" s="177">
        <f>(G20+G21)/(G22+G41)*100</f>
        <v>73.135292218275751</v>
      </c>
      <c r="H23" s="178"/>
      <c r="I23" s="177">
        <f>(I20+I21)/(I22+I41)*100</f>
        <v>89.22512608895002</v>
      </c>
      <c r="J23" s="178"/>
      <c r="K23" s="177">
        <f>(K20+K21)/(K22+K41)*100</f>
        <v>29.032258064516132</v>
      </c>
      <c r="L23" s="178"/>
      <c r="M23" s="177">
        <f>(M20+M21)/(M22+M41)*100</f>
        <v>57.74874007842147</v>
      </c>
      <c r="N23" s="178"/>
      <c r="O23" s="177">
        <f>(O20+O21)/(O22+O41)*100</f>
        <v>87.141992739007662</v>
      </c>
      <c r="P23" s="178"/>
      <c r="Q23" s="177">
        <f>(Q20+Q21)/(Q22+Q41)*100</f>
        <v>44.917699654541757</v>
      </c>
      <c r="R23" s="178"/>
      <c r="S23" s="177">
        <f>(S20+S21)/(S22+S41)*100</f>
        <v>183.00807705814478</v>
      </c>
      <c r="T23" s="178"/>
      <c r="U23" s="177">
        <f>(U20+U21)/(U22+U41)*100</f>
        <v>61.984160066694457</v>
      </c>
      <c r="V23" s="178"/>
      <c r="W23" s="177">
        <f>(W20+W21)/(W22+W41)*100</f>
        <v>87.24570593251309</v>
      </c>
      <c r="X23" s="178"/>
      <c r="Y23" s="177">
        <f>(Y20+Y21)/(Y22+Y41)*100</f>
        <v>81.599170280891812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169712.42774566475</v>
      </c>
      <c r="F24" s="180"/>
      <c r="G24" s="181">
        <f>H22/G22*1000</f>
        <v>431842.69662921352</v>
      </c>
      <c r="H24" s="182"/>
      <c r="I24" s="183">
        <f>J22/I22*1000</f>
        <v>1337982.1109123435</v>
      </c>
      <c r="J24" s="184"/>
      <c r="K24" s="181">
        <f>L22/K22*1000</f>
        <v>1906506.9200959587</v>
      </c>
      <c r="L24" s="182"/>
      <c r="M24" s="183">
        <f>N22/M22*1000</f>
        <v>214691.18131511527</v>
      </c>
      <c r="N24" s="184"/>
      <c r="O24" s="181">
        <f>P22/O22*1000</f>
        <v>268670.16764290043</v>
      </c>
      <c r="P24" s="182"/>
      <c r="Q24" s="183">
        <f>R22/Q22*1000</f>
        <v>175075.94378886549</v>
      </c>
      <c r="R24" s="184"/>
      <c r="S24" s="181">
        <f>T22/S22*1000</f>
        <v>77520.733704552898</v>
      </c>
      <c r="T24" s="182"/>
      <c r="U24" s="183">
        <f>V22/U22*1000</f>
        <v>428330.82247557002</v>
      </c>
      <c r="V24" s="184"/>
      <c r="W24" s="181">
        <f>X22/W22*1000</f>
        <v>253102.71220492214</v>
      </c>
      <c r="X24" s="182"/>
      <c r="Y24" s="183">
        <f>Z22/Y22*1000</f>
        <v>264874.29240562685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9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39.9</v>
      </c>
      <c r="F30" s="206"/>
      <c r="G30" s="204">
        <v>63</v>
      </c>
      <c r="H30" s="206"/>
      <c r="I30" s="204">
        <v>107.6</v>
      </c>
      <c r="J30" s="206"/>
      <c r="K30" s="204">
        <v>66.5</v>
      </c>
      <c r="L30" s="206"/>
      <c r="M30" s="204">
        <v>54</v>
      </c>
      <c r="N30" s="206"/>
      <c r="O30" s="204">
        <v>108.8</v>
      </c>
      <c r="P30" s="206"/>
      <c r="Q30" s="204">
        <v>49.6</v>
      </c>
      <c r="R30" s="206"/>
      <c r="S30" s="204">
        <v>179</v>
      </c>
      <c r="T30" s="206"/>
      <c r="U30" s="204">
        <v>55</v>
      </c>
      <c r="V30" s="206"/>
      <c r="W30" s="204">
        <v>82.3</v>
      </c>
      <c r="X30" s="206"/>
      <c r="Y30" s="204">
        <v>86.8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5.3500000000000014</v>
      </c>
      <c r="F34" s="201"/>
      <c r="G34" s="207">
        <f t="shared" ref="G34" si="6">+G23-G30</f>
        <v>10.135292218275751</v>
      </c>
      <c r="H34" s="208"/>
      <c r="I34" s="187">
        <f t="shared" ref="I34" si="7">+I23-I30</f>
        <v>-18.374873911049974</v>
      </c>
      <c r="J34" s="201"/>
      <c r="K34" s="207">
        <f t="shared" ref="K34" si="8">+K23-K30</f>
        <v>-37.467741935483872</v>
      </c>
      <c r="L34" s="208"/>
      <c r="M34" s="187">
        <f t="shared" ref="M34" si="9">+M23-M30</f>
        <v>3.7487400784214699</v>
      </c>
      <c r="N34" s="201"/>
      <c r="O34" s="207">
        <f t="shared" ref="O34" si="10">+O23-O30</f>
        <v>-21.658007260992335</v>
      </c>
      <c r="P34" s="208"/>
      <c r="Q34" s="187">
        <f t="shared" ref="Q34" si="11">+Q23-Q30</f>
        <v>-4.6823003454582448</v>
      </c>
      <c r="R34" s="201"/>
      <c r="S34" s="207">
        <f t="shared" ref="S34" si="12">+S23-S30</f>
        <v>4.008077058144778</v>
      </c>
      <c r="T34" s="208"/>
      <c r="U34" s="187">
        <f t="shared" ref="U34" si="13">+U23-U30</f>
        <v>6.9841600666944572</v>
      </c>
      <c r="V34" s="201"/>
      <c r="W34" s="207">
        <f t="shared" ref="W34" si="14">+W23-W30</f>
        <v>4.9457059325130928</v>
      </c>
      <c r="X34" s="208"/>
      <c r="Y34" s="187">
        <f t="shared" ref="Y34" si="15">+Y23-Y30</f>
        <v>-5.2008297191081851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+(E39+E40)/(E41+'(令和4年6月) '!E41)*100</f>
        <v>51.851077180506167</v>
      </c>
      <c r="F42" s="203"/>
      <c r="G42" s="202">
        <f>+(G39+G40)/(G41+'(令和4年6月) '!G41)*100</f>
        <v>88.098236775818634</v>
      </c>
      <c r="H42" s="203"/>
      <c r="I42" s="202">
        <f>+(I39+I40)/(I41+'(令和4年6月) '!I41)*100</f>
        <v>94.13566739606128</v>
      </c>
      <c r="J42" s="203"/>
      <c r="K42" s="202">
        <f>+(K39+K40)/(K41+'(令和4年6月) '!K41)*100</f>
        <v>57.611419853982781</v>
      </c>
      <c r="L42" s="203"/>
      <c r="M42" s="202">
        <f>+(M39+M40)/(M41+'(令和4年6月) '!M41)*100</f>
        <v>53.432125400894925</v>
      </c>
      <c r="N42" s="203"/>
      <c r="O42" s="202">
        <f>+(O39+O40)/(O41+'(令和4年6月) '!O41)*100</f>
        <v>78.986904882753024</v>
      </c>
      <c r="P42" s="203"/>
      <c r="Q42" s="202">
        <f>+(Q39+Q40)/(Q41+'(令和4年6月) '!Q41)*100</f>
        <v>47.41866814001105</v>
      </c>
      <c r="R42" s="203"/>
      <c r="S42" s="202">
        <f>+(S39+S40)/(S41+'(令和4年6月) '!S41)*100</f>
        <v>171.16727123400176</v>
      </c>
      <c r="T42" s="203"/>
      <c r="U42" s="202">
        <f>+(U39+U40)/(U41+'(令和4年6月) '!U41)*100</f>
        <v>69.492452417414128</v>
      </c>
      <c r="V42" s="203"/>
      <c r="W42" s="202">
        <f>+(W39+W40)/(W41+'(令和4年6月) '!W41)*100</f>
        <v>93.298028832009422</v>
      </c>
      <c r="X42" s="203"/>
      <c r="Y42" s="202">
        <f>+(Y39+Y40)/(Y41+'(令和4年6月) '!Y41)*100</f>
        <v>81.070359497200812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201"/>
      <c r="G46" s="192">
        <f>G23-G42</f>
        <v>-14.962944557542883</v>
      </c>
      <c r="H46" s="201"/>
      <c r="I46" s="192">
        <f>I23-I42</f>
        <v>-4.9105413071112594</v>
      </c>
      <c r="J46" s="201"/>
      <c r="K46" s="192">
        <f>K23-K42</f>
        <v>-28.579161789466649</v>
      </c>
      <c r="L46" s="201"/>
      <c r="M46" s="192">
        <f>M23-M42</f>
        <v>4.3166146775265446</v>
      </c>
      <c r="N46" s="201"/>
      <c r="O46" s="192">
        <f t="shared" si="17"/>
        <v>8.1550878562546387</v>
      </c>
      <c r="P46" s="201"/>
      <c r="Q46" s="192">
        <f t="shared" si="17"/>
        <v>-2.5009684854692935</v>
      </c>
      <c r="R46" s="201"/>
      <c r="S46" s="192">
        <f t="shared" si="17"/>
        <v>11.840805824143018</v>
      </c>
      <c r="T46" s="201"/>
      <c r="U46" s="192">
        <f t="shared" si="17"/>
        <v>-7.508292350719671</v>
      </c>
      <c r="V46" s="201"/>
      <c r="W46" s="192">
        <f t="shared" si="17"/>
        <v>-6.0523228994963318</v>
      </c>
      <c r="X46" s="201"/>
      <c r="Y46" s="192">
        <f t="shared" si="17"/>
        <v>0.5288107836910001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63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51.851077180506167</v>
      </c>
      <c r="F23" s="178"/>
      <c r="G23" s="177">
        <f>(G20+G21)/(G22+G41)*100</f>
        <v>88.098236775818634</v>
      </c>
      <c r="H23" s="178"/>
      <c r="I23" s="177">
        <f>(I20+I21)/(I22+I41)*100</f>
        <v>94.13566739606128</v>
      </c>
      <c r="J23" s="178"/>
      <c r="K23" s="177">
        <f>(K20+K21)/(K22+K41)*100</f>
        <v>57.611419853982781</v>
      </c>
      <c r="L23" s="178"/>
      <c r="M23" s="177">
        <f>(M20+M21)/(M22+M41)*100</f>
        <v>53.432125400894925</v>
      </c>
      <c r="N23" s="178"/>
      <c r="O23" s="177">
        <f>(O20+O21)/(O22+O41)*100</f>
        <v>78.986904882753024</v>
      </c>
      <c r="P23" s="178"/>
      <c r="Q23" s="177">
        <f>(Q20+Q21)/(Q22+Q41)*100</f>
        <v>47.41866814001105</v>
      </c>
      <c r="R23" s="178"/>
      <c r="S23" s="177">
        <f>(S20+S21)/(S22+S41)*100</f>
        <v>171.16727123400176</v>
      </c>
      <c r="T23" s="178"/>
      <c r="U23" s="177">
        <f>(U20+U21)/(U22+U41)*100</f>
        <v>69.492452417414128</v>
      </c>
      <c r="V23" s="178"/>
      <c r="W23" s="177">
        <f>(W20+W21)/(W22+W41)*100</f>
        <v>93.298028832009422</v>
      </c>
      <c r="X23" s="178"/>
      <c r="Y23" s="177">
        <f>(Y20+Y21)/(Y22+Y41)*100</f>
        <v>81.070359497200812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162486.23063683306</v>
      </c>
      <c r="F24" s="180"/>
      <c r="G24" s="181">
        <f>H22/G22*1000</f>
        <v>428030.93434343435</v>
      </c>
      <c r="H24" s="182"/>
      <c r="I24" s="183">
        <f>J22/I22*1000</f>
        <v>1305547.5070555033</v>
      </c>
      <c r="J24" s="184"/>
      <c r="K24" s="181">
        <f>L22/K22*1000</f>
        <v>1889320.6404999024</v>
      </c>
      <c r="L24" s="182"/>
      <c r="M24" s="183">
        <f>N22/M22*1000</f>
        <v>208932.47576532207</v>
      </c>
      <c r="N24" s="184"/>
      <c r="O24" s="181">
        <f>P22/O22*1000</f>
        <v>274605.8408862034</v>
      </c>
      <c r="P24" s="182"/>
      <c r="Q24" s="183">
        <f>R22/Q22*1000</f>
        <v>174241.33687414989</v>
      </c>
      <c r="R24" s="184"/>
      <c r="S24" s="181">
        <f>T22/S22*1000</f>
        <v>89388.773104649968</v>
      </c>
      <c r="T24" s="182"/>
      <c r="U24" s="183">
        <f>V22/U22*1000</f>
        <v>349609.52177625959</v>
      </c>
      <c r="V24" s="184"/>
      <c r="W24" s="181">
        <f>X22/W22*1000</f>
        <v>242186.4206292879</v>
      </c>
      <c r="X24" s="182"/>
      <c r="Y24" s="183">
        <f>Z22/Y22*1000</f>
        <v>258594.19550117367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53.9</v>
      </c>
      <c r="F30" s="206"/>
      <c r="G30" s="204">
        <v>75.599999999999994</v>
      </c>
      <c r="H30" s="206"/>
      <c r="I30" s="204">
        <v>124.2</v>
      </c>
      <c r="J30" s="206"/>
      <c r="K30" s="204">
        <v>84.3</v>
      </c>
      <c r="L30" s="206"/>
      <c r="M30" s="204">
        <v>49.3</v>
      </c>
      <c r="N30" s="206"/>
      <c r="O30" s="204">
        <v>109</v>
      </c>
      <c r="P30" s="206"/>
      <c r="Q30" s="204">
        <v>49.5</v>
      </c>
      <c r="R30" s="206"/>
      <c r="S30" s="204">
        <v>154.80000000000001</v>
      </c>
      <c r="T30" s="206"/>
      <c r="U30" s="204">
        <v>68</v>
      </c>
      <c r="V30" s="206"/>
      <c r="W30" s="204">
        <v>89</v>
      </c>
      <c r="X30" s="206"/>
      <c r="Y30" s="204">
        <v>82.3</v>
      </c>
      <c r="Z30" s="205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-2.048922819493832</v>
      </c>
      <c r="F34" s="201"/>
      <c r="G34" s="207">
        <f t="shared" ref="G34" si="6">+G23-G30</f>
        <v>12.49823677581864</v>
      </c>
      <c r="H34" s="208"/>
      <c r="I34" s="187">
        <f t="shared" ref="I34" si="7">+I23-I30</f>
        <v>-30.064332603938723</v>
      </c>
      <c r="J34" s="201"/>
      <c r="K34" s="207">
        <f t="shared" ref="K34" si="8">+K23-K30</f>
        <v>-26.688580146017216</v>
      </c>
      <c r="L34" s="208"/>
      <c r="M34" s="187">
        <f t="shared" ref="M34" si="9">+M23-M30</f>
        <v>4.1321254008949282</v>
      </c>
      <c r="N34" s="201"/>
      <c r="O34" s="207">
        <f t="shared" ref="O34" si="10">+O23-O30</f>
        <v>-30.013095117246976</v>
      </c>
      <c r="P34" s="208"/>
      <c r="Q34" s="187">
        <f t="shared" ref="Q34" si="11">+Q23-Q30</f>
        <v>-2.0813318599889499</v>
      </c>
      <c r="R34" s="201"/>
      <c r="S34" s="207">
        <f t="shared" ref="S34" si="12">+S23-S30</f>
        <v>16.367271234001748</v>
      </c>
      <c r="T34" s="208"/>
      <c r="U34" s="187">
        <f t="shared" ref="U34" si="13">+U23-U30</f>
        <v>1.4924524174141283</v>
      </c>
      <c r="V34" s="201"/>
      <c r="W34" s="207">
        <f t="shared" ref="W34" si="14">+W23-W30</f>
        <v>4.2980288320094218</v>
      </c>
      <c r="X34" s="208"/>
      <c r="Y34" s="187">
        <f t="shared" ref="Y34" si="15">+Y23-Y30</f>
        <v>-1.2296405027991852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+(E39+E40)/(E41+'(令和4年5月) '!E41)*100</f>
        <v>34.577034416210999</v>
      </c>
      <c r="F42" s="203"/>
      <c r="G42" s="202">
        <f>+(G39+G40)/(G41+'(令和4年5月) '!G41)*100</f>
        <v>79.388770433546554</v>
      </c>
      <c r="H42" s="203"/>
      <c r="I42" s="202">
        <f>+(I39+I40)/(I41+'(令和4年5月) '!I41)*100</f>
        <v>106.86027898467871</v>
      </c>
      <c r="J42" s="203"/>
      <c r="K42" s="202">
        <f>+(K39+K40)/(K41+'(令和4年5月) '!K41)*100</f>
        <v>54.302393461762989</v>
      </c>
      <c r="L42" s="203"/>
      <c r="M42" s="202">
        <f>+(M39+M40)/(M41+'(令和4年5月) '!M41)*100</f>
        <v>57.640063834450231</v>
      </c>
      <c r="N42" s="203"/>
      <c r="O42" s="202">
        <f>+(O39+O40)/(O41+'(令和4年5月) '!O41)*100</f>
        <v>75.610526315789471</v>
      </c>
      <c r="P42" s="203"/>
      <c r="Q42" s="202">
        <f>+(Q39+Q40)/(Q41+'(令和4年5月) '!Q41)*100</f>
        <v>47.682843584745832</v>
      </c>
      <c r="R42" s="203"/>
      <c r="S42" s="202">
        <f>+(S39+S40)/(S41+'(令和4年5月) '!S41)*100</f>
        <v>143.9522283912307</v>
      </c>
      <c r="T42" s="203"/>
      <c r="U42" s="202">
        <f>+(U39+U40)/(U41+'(令和4年5月) '!U41)*100</f>
        <v>61.53846153846154</v>
      </c>
      <c r="V42" s="203"/>
      <c r="W42" s="202">
        <f>+(W39+W40)/(W41+'(令和4年5月) '!W41)*100</f>
        <v>82.629976720587365</v>
      </c>
      <c r="X42" s="203"/>
      <c r="Y42" s="202">
        <f>+(Y39+Y40)/(Y41+'(令和4年5月) '!Y41)*100</f>
        <v>74.850034108563747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201"/>
      <c r="G46" s="192">
        <f>G23-G42</f>
        <v>8.7094663422720799</v>
      </c>
      <c r="H46" s="201"/>
      <c r="I46" s="192">
        <f>I23-I42</f>
        <v>-12.724611588617435</v>
      </c>
      <c r="J46" s="201"/>
      <c r="K46" s="192">
        <f>K23-K42</f>
        <v>3.309026392219792</v>
      </c>
      <c r="L46" s="201"/>
      <c r="M46" s="192">
        <f>M23-M42</f>
        <v>-4.2079384335553058</v>
      </c>
      <c r="N46" s="201"/>
      <c r="O46" s="192">
        <f t="shared" si="17"/>
        <v>3.3763785669635524</v>
      </c>
      <c r="P46" s="201"/>
      <c r="Q46" s="192">
        <f t="shared" si="17"/>
        <v>-0.26417544473478216</v>
      </c>
      <c r="R46" s="201"/>
      <c r="S46" s="192">
        <f t="shared" si="17"/>
        <v>27.215042842771055</v>
      </c>
      <c r="T46" s="201"/>
      <c r="U46" s="192">
        <f t="shared" si="17"/>
        <v>7.9539908789525882</v>
      </c>
      <c r="V46" s="201"/>
      <c r="W46" s="192">
        <f t="shared" si="17"/>
        <v>10.668052111422057</v>
      </c>
      <c r="X46" s="201"/>
      <c r="Y46" s="192">
        <f t="shared" si="17"/>
        <v>6.2203253886370646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7" t="s">
        <v>64</v>
      </c>
      <c r="B1" s="158"/>
      <c r="C1" s="158"/>
      <c r="D1" s="158"/>
      <c r="E1" s="159" t="s">
        <v>0</v>
      </c>
      <c r="F1" s="160"/>
      <c r="G1" s="160"/>
      <c r="H1" s="160"/>
      <c r="J1" s="161" t="s">
        <v>1</v>
      </c>
      <c r="K1" s="158"/>
      <c r="L1" s="1" t="s">
        <v>2</v>
      </c>
      <c r="M1" s="1" t="s">
        <v>3</v>
      </c>
      <c r="N1" s="1" t="s">
        <v>4</v>
      </c>
      <c r="O1" s="161" t="s">
        <v>5</v>
      </c>
      <c r="P1" s="158"/>
      <c r="Q1" s="158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2" t="s">
        <v>7</v>
      </c>
      <c r="F2" s="163"/>
      <c r="G2" s="164" t="s">
        <v>8</v>
      </c>
      <c r="H2" s="164"/>
      <c r="I2" s="165" t="s">
        <v>9</v>
      </c>
      <c r="J2" s="166"/>
      <c r="K2" s="164" t="s">
        <v>10</v>
      </c>
      <c r="L2" s="164"/>
      <c r="M2" s="165" t="s">
        <v>11</v>
      </c>
      <c r="N2" s="166"/>
      <c r="O2" s="164" t="s">
        <v>12</v>
      </c>
      <c r="P2" s="164"/>
      <c r="Q2" s="165" t="s">
        <v>13</v>
      </c>
      <c r="R2" s="166"/>
      <c r="S2" s="164" t="s">
        <v>14</v>
      </c>
      <c r="T2" s="164"/>
      <c r="U2" s="165" t="s">
        <v>15</v>
      </c>
      <c r="V2" s="166"/>
      <c r="W2" s="164" t="s">
        <v>16</v>
      </c>
      <c r="X2" s="164"/>
      <c r="Y2" s="172" t="s">
        <v>17</v>
      </c>
      <c r="Z2" s="173"/>
    </row>
    <row r="3" spans="1:26" ht="18.75" x14ac:dyDescent="0.2">
      <c r="A3" s="7"/>
      <c r="C3" s="167"/>
      <c r="D3" s="168"/>
      <c r="E3" s="169" t="s">
        <v>53</v>
      </c>
      <c r="F3" s="170"/>
      <c r="G3" s="171" t="s">
        <v>54</v>
      </c>
      <c r="H3" s="171"/>
      <c r="I3" s="169" t="s">
        <v>55</v>
      </c>
      <c r="J3" s="170"/>
      <c r="K3" s="171" t="s">
        <v>56</v>
      </c>
      <c r="L3" s="171"/>
      <c r="M3" s="169" t="s">
        <v>57</v>
      </c>
      <c r="N3" s="170"/>
      <c r="O3" s="171">
        <v>26</v>
      </c>
      <c r="P3" s="171"/>
      <c r="Q3" s="169" t="s">
        <v>58</v>
      </c>
      <c r="R3" s="170"/>
      <c r="S3" s="171" t="s">
        <v>59</v>
      </c>
      <c r="T3" s="171"/>
      <c r="U3" s="169" t="s">
        <v>60</v>
      </c>
      <c r="V3" s="170"/>
      <c r="W3" s="171">
        <v>40</v>
      </c>
      <c r="X3" s="171"/>
      <c r="Y3" s="174"/>
      <c r="Z3" s="17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34.577034416210999</v>
      </c>
      <c r="F23" s="178"/>
      <c r="G23" s="177">
        <f>(G20+G21)/(G22+G41)*100</f>
        <v>79.388770433546554</v>
      </c>
      <c r="H23" s="178"/>
      <c r="I23" s="177">
        <f>(I20+I21)/(I22+I41)*100</f>
        <v>106.86027898467871</v>
      </c>
      <c r="J23" s="178"/>
      <c r="K23" s="177">
        <f>(K20+K21)/(K22+K41)*100</f>
        <v>54.302393461762989</v>
      </c>
      <c r="L23" s="178"/>
      <c r="M23" s="177">
        <f>(M20+M21)/(M22+M41)*100</f>
        <v>57.640063834450231</v>
      </c>
      <c r="N23" s="178"/>
      <c r="O23" s="177">
        <f>(O20+O21)/(O22+O41)*100</f>
        <v>75.610526315789471</v>
      </c>
      <c r="P23" s="178"/>
      <c r="Q23" s="177">
        <f>(Q20+Q21)/(Q22+Q41)*100</f>
        <v>47.682843584745832</v>
      </c>
      <c r="R23" s="178"/>
      <c r="S23" s="177">
        <f>(S20+S21)/(S22+S41)*100</f>
        <v>143.9522283912307</v>
      </c>
      <c r="T23" s="178"/>
      <c r="U23" s="177">
        <f>(U20+U21)/(U22+U41)*100</f>
        <v>61.53846153846154</v>
      </c>
      <c r="V23" s="178"/>
      <c r="W23" s="177">
        <f>(W20+W21)/(W22+W41)*100</f>
        <v>82.629976720587365</v>
      </c>
      <c r="X23" s="178"/>
      <c r="Y23" s="177">
        <f>(Y20+Y21)/(Y22+Y41)*100</f>
        <v>74.850034108563747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178827.02482702481</v>
      </c>
      <c r="F24" s="180"/>
      <c r="G24" s="181">
        <f>H22/G22*1000</f>
        <v>443252.51256281405</v>
      </c>
      <c r="H24" s="182"/>
      <c r="I24" s="183">
        <f>J22/I22*1000</f>
        <v>1025896.8903436989</v>
      </c>
      <c r="J24" s="184"/>
      <c r="K24" s="181">
        <f>L22/K22*1000</f>
        <v>1786441.8145956609</v>
      </c>
      <c r="L24" s="182"/>
      <c r="M24" s="183">
        <f>N22/M22*1000</f>
        <v>194921.81050684123</v>
      </c>
      <c r="N24" s="184"/>
      <c r="O24" s="181">
        <f>P22/O22*1000</f>
        <v>275971.55137126485</v>
      </c>
      <c r="P24" s="182"/>
      <c r="Q24" s="183">
        <f>R22/Q22*1000</f>
        <v>172281.6210045662</v>
      </c>
      <c r="R24" s="184"/>
      <c r="S24" s="181">
        <f>T22/S22*1000</f>
        <v>87928.808911739514</v>
      </c>
      <c r="T24" s="182"/>
      <c r="U24" s="183">
        <f>V22/U22*1000</f>
        <v>336661.50740242261</v>
      </c>
      <c r="V24" s="184"/>
      <c r="W24" s="181">
        <f>X22/W22*1000</f>
        <v>232131.36635054441</v>
      </c>
      <c r="X24" s="182"/>
      <c r="Y24" s="183">
        <f>Z22/Y22*1000</f>
        <v>236667.33818937381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9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9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9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95"/>
      <c r="C30" s="7"/>
      <c r="D30" s="56" t="s">
        <v>44</v>
      </c>
      <c r="E30" s="204">
        <v>45.5</v>
      </c>
      <c r="F30" s="206"/>
      <c r="G30" s="204">
        <v>71.5</v>
      </c>
      <c r="H30" s="206"/>
      <c r="I30" s="204">
        <v>109.5</v>
      </c>
      <c r="J30" s="206"/>
      <c r="K30" s="204">
        <v>66.5</v>
      </c>
      <c r="L30" s="206"/>
      <c r="M30" s="204">
        <v>60</v>
      </c>
      <c r="N30" s="206"/>
      <c r="O30" s="204">
        <v>107.5</v>
      </c>
      <c r="P30" s="206"/>
      <c r="Q30" s="204">
        <v>44.4</v>
      </c>
      <c r="R30" s="206"/>
      <c r="S30" s="204">
        <v>122.9</v>
      </c>
      <c r="T30" s="206"/>
      <c r="U30" s="204">
        <v>53.1</v>
      </c>
      <c r="V30" s="206"/>
      <c r="W30" s="204">
        <v>71.599999999999994</v>
      </c>
      <c r="X30" s="206"/>
      <c r="Y30" s="209">
        <v>70</v>
      </c>
      <c r="Z30" s="210"/>
    </row>
    <row r="31" spans="1:28" ht="18.95" customHeight="1" x14ac:dyDescent="0.15">
      <c r="A31" s="22"/>
      <c r="B31" s="19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9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9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95"/>
      <c r="C34" s="57"/>
      <c r="D34" s="28" t="s">
        <v>44</v>
      </c>
      <c r="E34" s="187">
        <f>+E23-E30</f>
        <v>-10.922965583789001</v>
      </c>
      <c r="F34" s="201"/>
      <c r="G34" s="207">
        <f t="shared" ref="G34" si="9">+G23-G30</f>
        <v>7.8887704335465543</v>
      </c>
      <c r="H34" s="208"/>
      <c r="I34" s="187">
        <f t="shared" ref="I34" si="10">+I23-I30</f>
        <v>-2.6397210153212853</v>
      </c>
      <c r="J34" s="201"/>
      <c r="K34" s="207">
        <f t="shared" ref="K34" si="11">+K23-K30</f>
        <v>-12.197606538237011</v>
      </c>
      <c r="L34" s="208"/>
      <c r="M34" s="187">
        <f t="shared" ref="M34" si="12">+M23-M30</f>
        <v>-2.3599361655497688</v>
      </c>
      <c r="N34" s="201"/>
      <c r="O34" s="207">
        <f t="shared" ref="O34" si="13">+O23-O30</f>
        <v>-31.889473684210529</v>
      </c>
      <c r="P34" s="208"/>
      <c r="Q34" s="187">
        <f t="shared" ref="Q34" si="14">+Q23-Q30</f>
        <v>3.2828435847458337</v>
      </c>
      <c r="R34" s="201"/>
      <c r="S34" s="207">
        <f t="shared" ref="S34" si="15">+S23-S30</f>
        <v>21.052228391230699</v>
      </c>
      <c r="T34" s="208"/>
      <c r="U34" s="187">
        <f t="shared" ref="U34" si="16">+U23-U30</f>
        <v>8.4384615384615387</v>
      </c>
      <c r="V34" s="201"/>
      <c r="W34" s="207">
        <f t="shared" ref="W34" si="17">+W23-W30</f>
        <v>11.029976720587371</v>
      </c>
      <c r="X34" s="208"/>
      <c r="Y34" s="187">
        <f t="shared" ref="Y34" si="18">+Y23-Y30</f>
        <v>4.8500341085637473</v>
      </c>
      <c r="Z34" s="201"/>
    </row>
    <row r="35" spans="1:38" ht="18.95" customHeight="1" x14ac:dyDescent="0.15">
      <c r="A35" s="22"/>
      <c r="B35" s="19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9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9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v>43.7</v>
      </c>
      <c r="F42" s="211"/>
      <c r="G42" s="202">
        <v>105.2</v>
      </c>
      <c r="H42" s="211"/>
      <c r="I42" s="202">
        <v>165.7</v>
      </c>
      <c r="J42" s="211"/>
      <c r="K42" s="202">
        <v>42.5</v>
      </c>
      <c r="L42" s="211"/>
      <c r="M42" s="202">
        <v>67.8</v>
      </c>
      <c r="N42" s="211"/>
      <c r="O42" s="202">
        <v>119.8</v>
      </c>
      <c r="P42" s="211"/>
      <c r="Q42" s="202">
        <v>49</v>
      </c>
      <c r="R42" s="211"/>
      <c r="S42" s="202">
        <v>180.8</v>
      </c>
      <c r="T42" s="211"/>
      <c r="U42" s="202">
        <v>84.9</v>
      </c>
      <c r="V42" s="211"/>
      <c r="W42" s="202">
        <v>97.2</v>
      </c>
      <c r="X42" s="211"/>
      <c r="Y42" s="202">
        <v>89.3</v>
      </c>
      <c r="Z42" s="21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201"/>
      <c r="G46" s="192">
        <f>G23-G42</f>
        <v>-25.811229566453449</v>
      </c>
      <c r="H46" s="201"/>
      <c r="I46" s="192">
        <f>I23-I42</f>
        <v>-58.839721015321274</v>
      </c>
      <c r="J46" s="201"/>
      <c r="K46" s="192">
        <f>K23-K42</f>
        <v>11.802393461762989</v>
      </c>
      <c r="L46" s="201"/>
      <c r="M46" s="192">
        <f>M23-M42</f>
        <v>-10.159936165549766</v>
      </c>
      <c r="N46" s="201"/>
      <c r="O46" s="192">
        <f t="shared" si="22"/>
        <v>-44.189473684210526</v>
      </c>
      <c r="P46" s="201"/>
      <c r="Q46" s="192">
        <f t="shared" si="22"/>
        <v>-1.3171564152541677</v>
      </c>
      <c r="R46" s="201"/>
      <c r="S46" s="192">
        <f t="shared" si="22"/>
        <v>-36.847771608769307</v>
      </c>
      <c r="T46" s="201"/>
      <c r="U46" s="192">
        <f t="shared" si="22"/>
        <v>-23.361538461538466</v>
      </c>
      <c r="V46" s="201"/>
      <c r="W46" s="192">
        <f t="shared" si="22"/>
        <v>-14.570023279412638</v>
      </c>
      <c r="X46" s="201"/>
      <c r="Y46" s="192">
        <f t="shared" si="22"/>
        <v>-14.44996589143625</v>
      </c>
      <c r="Z46" s="201"/>
      <c r="AA46" s="197"/>
      <c r="AB46" s="176"/>
      <c r="AC46" s="197"/>
      <c r="AD46" s="176"/>
      <c r="AE46" s="197"/>
      <c r="AF46" s="17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37</vt:i4>
      </vt:variant>
    </vt:vector>
  </HeadingPairs>
  <TitlesOfParts>
    <vt:vector size="74" baseType="lpstr">
      <vt:lpstr>10品目別管理表 (令和7年5月)</vt:lpstr>
      <vt:lpstr>(令和7年4月)</vt:lpstr>
      <vt:lpstr>(令和7年3月)</vt:lpstr>
      <vt:lpstr>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'(令和7年2月)'!Print_Area</vt:lpstr>
      <vt:lpstr>'(令和7年3月)'!Print_Area</vt:lpstr>
      <vt:lpstr>'(令和7年4月)'!Print_Area</vt:lpstr>
      <vt:lpstr>'10品目別管理表 (令和7年5月)'!Print_Area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2025-06-21T01:07:13Z</dcterms:modified>
</cp:coreProperties>
</file>