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2025.04\"/>
    </mc:Choice>
  </mc:AlternateContent>
  <xr:revisionPtr revIDLastSave="0" documentId="13_ncr:1_{EDA43A03-574E-4907-B2AD-13451C1DAEA8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10品目別管理表 (令和7年4月)" sheetId="51" r:id="rId1"/>
    <sheet name="(令和7年3月)" sheetId="52" r:id="rId2"/>
    <sheet name="(令和7年2月)" sheetId="49" r:id="rId3"/>
    <sheet name="(令和7年1月)" sheetId="50" r:id="rId4"/>
    <sheet name="(令和6年12月)" sheetId="48" r:id="rId5"/>
    <sheet name="(令和6年11月)" sheetId="47" r:id="rId6"/>
    <sheet name="(令和6年10月)" sheetId="46" r:id="rId7"/>
    <sheet name="(令和6年9月)" sheetId="43" r:id="rId8"/>
    <sheet name="(令和6年8月)" sheetId="45" r:id="rId9"/>
    <sheet name="(令和6年7月)" sheetId="44" r:id="rId10"/>
    <sheet name="(令和6年6月)" sheetId="42" r:id="rId11"/>
    <sheet name="(令和6年5月)" sheetId="39" r:id="rId12"/>
    <sheet name="(令和6年4月)" sheetId="41" r:id="rId13"/>
    <sheet name="(令和6年3月)" sheetId="40" r:id="rId14"/>
    <sheet name="(令和6年2月)" sheetId="38" r:id="rId15"/>
    <sheet name="(令和6年1月)" sheetId="37" r:id="rId16"/>
    <sheet name="(令和5年12月)" sheetId="35" r:id="rId17"/>
    <sheet name="(令和5年11月)" sheetId="36" r:id="rId18"/>
    <sheet name="(令和5年10月)" sheetId="34" r:id="rId19"/>
    <sheet name="(令和5年9月)" sheetId="32" r:id="rId20"/>
    <sheet name="(令和5年8月)" sheetId="33" r:id="rId21"/>
    <sheet name="(令和5年7月)" sheetId="29" r:id="rId22"/>
    <sheet name="(令和5年6月)" sheetId="31" r:id="rId23"/>
    <sheet name="(令和5年5月)" sheetId="30" r:id="rId24"/>
    <sheet name="(令和5年4月)" sheetId="26" r:id="rId25"/>
    <sheet name="(令和5年3月)" sheetId="28" r:id="rId26"/>
    <sheet name="(令和5年2月)" sheetId="27" r:id="rId27"/>
    <sheet name="(令和5年1月)" sheetId="25" r:id="rId28"/>
    <sheet name="(令和4年12月)" sheetId="24" r:id="rId29"/>
    <sheet name="(令和4年11月)" sheetId="22" r:id="rId30"/>
    <sheet name="(令和4年10月)" sheetId="23" r:id="rId31"/>
    <sheet name="(令和4年9月)" sheetId="21" r:id="rId32"/>
    <sheet name="(令和4年8月)" sheetId="20" r:id="rId33"/>
    <sheet name="(令和4年7月)" sheetId="19" r:id="rId34"/>
    <sheet name="(令和4年6月) " sheetId="17" r:id="rId35"/>
    <sheet name="(令和4年5月) " sheetId="9" r:id="rId36"/>
  </sheets>
  <definedNames>
    <definedName name="_xlnm.Print_Area" localSheetId="30">'(令和4年10月)'!$A$1:$Z$49</definedName>
    <definedName name="_xlnm.Print_Area" localSheetId="29">'(令和4年11月)'!$A$1:$Z$49</definedName>
    <definedName name="_xlnm.Print_Area" localSheetId="28">'(令和4年12月)'!$A$1:$Z$49</definedName>
    <definedName name="_xlnm.Print_Area" localSheetId="35">'(令和4年5月) '!$A$1:$Z$49</definedName>
    <definedName name="_xlnm.Print_Area" localSheetId="34">'(令和4年6月) '!$A$1:$Z$49</definedName>
    <definedName name="_xlnm.Print_Area" localSheetId="33">'(令和4年7月)'!$A$1:$Z$49</definedName>
    <definedName name="_xlnm.Print_Area" localSheetId="32">'(令和4年8月)'!$A$1:$Z$49</definedName>
    <definedName name="_xlnm.Print_Area" localSheetId="31">'(令和4年9月)'!$A$1:$Z$49</definedName>
    <definedName name="_xlnm.Print_Area" localSheetId="18">'(令和5年10月)'!$A$1:$Z$49</definedName>
    <definedName name="_xlnm.Print_Area" localSheetId="17">'(令和5年11月)'!$A$1:$Z$49</definedName>
    <definedName name="_xlnm.Print_Area" localSheetId="16">'(令和5年12月)'!$A$1:$Z$49</definedName>
    <definedName name="_xlnm.Print_Area" localSheetId="27">'(令和5年1月)'!$A$1:$Z$49</definedName>
    <definedName name="_xlnm.Print_Area" localSheetId="26">'(令和5年2月)'!$A$1:$Z$49</definedName>
    <definedName name="_xlnm.Print_Area" localSheetId="25">'(令和5年3月)'!$A$1:$Z$49</definedName>
    <definedName name="_xlnm.Print_Area" localSheetId="24">'(令和5年4月)'!$A$1:$Z$49</definedName>
    <definedName name="_xlnm.Print_Area" localSheetId="23">'(令和5年5月)'!$A$1:$Z$49</definedName>
    <definedName name="_xlnm.Print_Area" localSheetId="22">'(令和5年6月)'!$A$1:$Z$49</definedName>
    <definedName name="_xlnm.Print_Area" localSheetId="21">'(令和5年7月)'!$A$1:$Z$49</definedName>
    <definedName name="_xlnm.Print_Area" localSheetId="20">'(令和5年8月)'!$A$1:$Z$49</definedName>
    <definedName name="_xlnm.Print_Area" localSheetId="19">'(令和5年9月)'!$A$1:$Z$49</definedName>
    <definedName name="_xlnm.Print_Area" localSheetId="6">'(令和6年10月)'!$A$1:$Z$49</definedName>
    <definedName name="_xlnm.Print_Area" localSheetId="5">'(令和6年11月)'!$A$1:$Z$49</definedName>
    <definedName name="_xlnm.Print_Area" localSheetId="4">'(令和6年12月)'!$A$1:$Z$49</definedName>
    <definedName name="_xlnm.Print_Area" localSheetId="15">'(令和6年1月)'!$A$1:$Z$49</definedName>
    <definedName name="_xlnm.Print_Area" localSheetId="14">'(令和6年2月)'!$A$1:$Z$49</definedName>
    <definedName name="_xlnm.Print_Area" localSheetId="13">'(令和6年3月)'!$A$1:$Z$49</definedName>
    <definedName name="_xlnm.Print_Area" localSheetId="12">'(令和6年4月)'!$A$1:$Z$49</definedName>
    <definedName name="_xlnm.Print_Area" localSheetId="11">'(令和6年5月)'!$A$1:$Z$49</definedName>
    <definedName name="_xlnm.Print_Area" localSheetId="10">'(令和6年6月)'!$A$1:$Z$49</definedName>
    <definedName name="_xlnm.Print_Area" localSheetId="9">'(令和6年7月)'!$A$1:$Z$49</definedName>
    <definedName name="_xlnm.Print_Area" localSheetId="8">'(令和6年8月)'!$A$1:$Z$49</definedName>
    <definedName name="_xlnm.Print_Area" localSheetId="7">'(令和6年9月)'!$A$1:$Z$49</definedName>
    <definedName name="_xlnm.Print_Area" localSheetId="3">'(令和7年1月)'!$A$1:$Z$49</definedName>
    <definedName name="_xlnm.Print_Area" localSheetId="2">'(令和7年2月)'!$A$1:$Z$49</definedName>
    <definedName name="_xlnm.Print_Area" localSheetId="1">'(令和7年3月)'!$A$1:$Z$49</definedName>
    <definedName name="_xlnm.Print_Area" localSheetId="0">'10品目別管理表 (令和7年4月)'!$A$1:$Z$49</definedName>
  </definedNames>
  <calcPr calcId="191029"/>
</workbook>
</file>

<file path=xl/calcChain.xml><?xml version="1.0" encoding="utf-8"?>
<calcChain xmlns="http://schemas.openxmlformats.org/spreadsheetml/2006/main">
  <c r="Z30" i="51" l="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E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Z42" i="52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E42" i="52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E42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Z39" i="51"/>
  <c r="Y39" i="51"/>
  <c r="X39" i="51"/>
  <c r="X43" i="51" s="1"/>
  <c r="W39" i="51"/>
  <c r="V39" i="51"/>
  <c r="U39" i="51"/>
  <c r="T39" i="51"/>
  <c r="S39" i="51"/>
  <c r="R39" i="51"/>
  <c r="R43" i="51" s="1"/>
  <c r="Q39" i="51"/>
  <c r="P39" i="51"/>
  <c r="O39" i="51"/>
  <c r="N39" i="51"/>
  <c r="M39" i="51"/>
  <c r="L39" i="51"/>
  <c r="L43" i="51" s="1"/>
  <c r="K39" i="51"/>
  <c r="J39" i="51"/>
  <c r="I39" i="51"/>
  <c r="H39" i="51"/>
  <c r="G39" i="51"/>
  <c r="F39" i="51"/>
  <c r="E39" i="51"/>
  <c r="T49" i="52"/>
  <c r="N49" i="52"/>
  <c r="H49" i="52"/>
  <c r="X48" i="52"/>
  <c r="S45" i="52"/>
  <c r="M45" i="52"/>
  <c r="F42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U36" i="52"/>
  <c r="V33" i="52"/>
  <c r="P33" i="52"/>
  <c r="J33" i="52"/>
  <c r="T32" i="52"/>
  <c r="N32" i="52"/>
  <c r="H32" i="52"/>
  <c r="X31" i="52"/>
  <c r="R31" i="52"/>
  <c r="L31" i="52"/>
  <c r="F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U23" i="52"/>
  <c r="U46" i="52" s="1"/>
  <c r="X22" i="52"/>
  <c r="W24" i="52" s="1"/>
  <c r="W22" i="52"/>
  <c r="W37" i="52" s="1"/>
  <c r="V22" i="52"/>
  <c r="V37" i="52" s="1"/>
  <c r="U22" i="52"/>
  <c r="U33" i="52" s="1"/>
  <c r="T22" i="52"/>
  <c r="T33" i="52" s="1"/>
  <c r="S22" i="52"/>
  <c r="S49" i="52" s="1"/>
  <c r="R22" i="52"/>
  <c r="R45" i="52" s="1"/>
  <c r="Q22" i="52"/>
  <c r="Q37" i="52" s="1"/>
  <c r="P22" i="52"/>
  <c r="P37" i="52" s="1"/>
  <c r="O22" i="52"/>
  <c r="O33" i="52" s="1"/>
  <c r="N22" i="52"/>
  <c r="N33" i="52" s="1"/>
  <c r="M22" i="52"/>
  <c r="M49" i="52" s="1"/>
  <c r="L22" i="52"/>
  <c r="K24" i="52" s="1"/>
  <c r="K22" i="52"/>
  <c r="K37" i="52" s="1"/>
  <c r="J22" i="52"/>
  <c r="J37" i="52" s="1"/>
  <c r="I22" i="52"/>
  <c r="I33" i="52" s="1"/>
  <c r="H22" i="52"/>
  <c r="H33" i="52" s="1"/>
  <c r="G22" i="52"/>
  <c r="G45" i="52" s="1"/>
  <c r="F22" i="52"/>
  <c r="F45" i="52" s="1"/>
  <c r="E22" i="52"/>
  <c r="E37" i="52" s="1"/>
  <c r="X21" i="52"/>
  <c r="X32" i="52" s="1"/>
  <c r="W21" i="52"/>
  <c r="W44" i="52" s="1"/>
  <c r="V21" i="52"/>
  <c r="V44" i="52" s="1"/>
  <c r="U21" i="52"/>
  <c r="T21" i="52"/>
  <c r="T36" i="52" s="1"/>
  <c r="S21" i="52"/>
  <c r="S32" i="52" s="1"/>
  <c r="R21" i="52"/>
  <c r="R48" i="52" s="1"/>
  <c r="Q21" i="52"/>
  <c r="Q44" i="52" s="1"/>
  <c r="P21" i="52"/>
  <c r="P44" i="52" s="1"/>
  <c r="O21" i="52"/>
  <c r="O36" i="52" s="1"/>
  <c r="N21" i="52"/>
  <c r="N36" i="52" s="1"/>
  <c r="M21" i="52"/>
  <c r="M32" i="52" s="1"/>
  <c r="L21" i="52"/>
  <c r="L48" i="52" s="1"/>
  <c r="K21" i="52"/>
  <c r="K44" i="52" s="1"/>
  <c r="J21" i="52"/>
  <c r="J44" i="52" s="1"/>
  <c r="I21" i="52"/>
  <c r="I36" i="52" s="1"/>
  <c r="H21" i="52"/>
  <c r="H36" i="52" s="1"/>
  <c r="G21" i="52"/>
  <c r="G32" i="52" s="1"/>
  <c r="F21" i="52"/>
  <c r="F48" i="52" s="1"/>
  <c r="E21" i="52"/>
  <c r="E44" i="52" s="1"/>
  <c r="Z20" i="52"/>
  <c r="Z43" i="52" s="1"/>
  <c r="Y20" i="52"/>
  <c r="Y35" i="52" s="1"/>
  <c r="X20" i="52"/>
  <c r="X35" i="52" s="1"/>
  <c r="W20" i="52"/>
  <c r="W31" i="52" s="1"/>
  <c r="V20" i="52"/>
  <c r="V47" i="52" s="1"/>
  <c r="U20" i="52"/>
  <c r="U43" i="52" s="1"/>
  <c r="T20" i="52"/>
  <c r="T43" i="52" s="1"/>
  <c r="S20" i="52"/>
  <c r="S35" i="52" s="1"/>
  <c r="R20" i="52"/>
  <c r="R35" i="52" s="1"/>
  <c r="Q20" i="52"/>
  <c r="Q31" i="52" s="1"/>
  <c r="P20" i="52"/>
  <c r="P47" i="52" s="1"/>
  <c r="O20" i="52"/>
  <c r="O43" i="52" s="1"/>
  <c r="N20" i="52"/>
  <c r="N43" i="52" s="1"/>
  <c r="M20" i="52"/>
  <c r="M35" i="52" s="1"/>
  <c r="L20" i="52"/>
  <c r="L35" i="52" s="1"/>
  <c r="K20" i="52"/>
  <c r="K31" i="52" s="1"/>
  <c r="J20" i="52"/>
  <c r="J47" i="52" s="1"/>
  <c r="I20" i="52"/>
  <c r="I43" i="52" s="1"/>
  <c r="H20" i="52"/>
  <c r="H43" i="52" s="1"/>
  <c r="G20" i="52"/>
  <c r="G35" i="52" s="1"/>
  <c r="F20" i="52"/>
  <c r="F35" i="52" s="1"/>
  <c r="E20" i="52"/>
  <c r="E31" i="52" s="1"/>
  <c r="Z19" i="52"/>
  <c r="Z22" i="52" s="1"/>
  <c r="Y19" i="52"/>
  <c r="Y22" i="52" s="1"/>
  <c r="Z18" i="52"/>
  <c r="Z21" i="52" s="1"/>
  <c r="Y18" i="52"/>
  <c r="Y21" i="52" s="1"/>
  <c r="AD17" i="52"/>
  <c r="Z17" i="52"/>
  <c r="Y17" i="52"/>
  <c r="Z16" i="52"/>
  <c r="Y16" i="52"/>
  <c r="Z15" i="52"/>
  <c r="Y15" i="52"/>
  <c r="AE14" i="52"/>
  <c r="AD14" i="52"/>
  <c r="Z14" i="52"/>
  <c r="Y14" i="52"/>
  <c r="AG13" i="52"/>
  <c r="AH13" i="52" s="1"/>
  <c r="AE13" i="52"/>
  <c r="AD13" i="52"/>
  <c r="Z13" i="52"/>
  <c r="Y13" i="52"/>
  <c r="AG12" i="52"/>
  <c r="AH12" i="52" s="1"/>
  <c r="AE12" i="52"/>
  <c r="AD12" i="52"/>
  <c r="Z12" i="52"/>
  <c r="Y12" i="52"/>
  <c r="AG11" i="52"/>
  <c r="AH11" i="52" s="1"/>
  <c r="AE11" i="52"/>
  <c r="AD11" i="52"/>
  <c r="Z11" i="52"/>
  <c r="Y11" i="52"/>
  <c r="AG10" i="52"/>
  <c r="AH10" i="52" s="1"/>
  <c r="AE10" i="52"/>
  <c r="AD10" i="52"/>
  <c r="Z10" i="52"/>
  <c r="Y10" i="52"/>
  <c r="AG9" i="52"/>
  <c r="AH9" i="52" s="1"/>
  <c r="AE9" i="52"/>
  <c r="AD9" i="52"/>
  <c r="Z9" i="52"/>
  <c r="Y9" i="52"/>
  <c r="AG8" i="52"/>
  <c r="AH8" i="52" s="1"/>
  <c r="AE8" i="52"/>
  <c r="AD8" i="52"/>
  <c r="Z8" i="52"/>
  <c r="Y8" i="52"/>
  <c r="AG7" i="52"/>
  <c r="AH7" i="52" s="1"/>
  <c r="AE7" i="52"/>
  <c r="AD7" i="52"/>
  <c r="Z7" i="52"/>
  <c r="Y7" i="52"/>
  <c r="AG6" i="52"/>
  <c r="AH6" i="52" s="1"/>
  <c r="AE6" i="52"/>
  <c r="AD6" i="52"/>
  <c r="Z6" i="52"/>
  <c r="Y6" i="52"/>
  <c r="AG5" i="52"/>
  <c r="AE5" i="52"/>
  <c r="AE15" i="52" s="1"/>
  <c r="AD5" i="52"/>
  <c r="AD15" i="52" s="1"/>
  <c r="Z5" i="52"/>
  <c r="Y5" i="52"/>
  <c r="H22" i="41"/>
  <c r="F42" i="51"/>
  <c r="F30" i="51"/>
  <c r="X22" i="51"/>
  <c r="W22" i="51"/>
  <c r="W37" i="51" s="1"/>
  <c r="V22" i="51"/>
  <c r="U22" i="51"/>
  <c r="T22" i="51"/>
  <c r="S22" i="51"/>
  <c r="S45" i="51" s="1"/>
  <c r="R22" i="51"/>
  <c r="R49" i="51" s="1"/>
  <c r="Q22" i="51"/>
  <c r="Q37" i="51" s="1"/>
  <c r="P22" i="51"/>
  <c r="O22" i="51"/>
  <c r="N22" i="51"/>
  <c r="M22" i="51"/>
  <c r="M45" i="51" s="1"/>
  <c r="L22" i="51"/>
  <c r="L49" i="51" s="1"/>
  <c r="K22" i="51"/>
  <c r="K37" i="51" s="1"/>
  <c r="J22" i="51"/>
  <c r="I22" i="51"/>
  <c r="H22" i="51"/>
  <c r="G22" i="51"/>
  <c r="G45" i="51" s="1"/>
  <c r="F22" i="51"/>
  <c r="E22" i="51"/>
  <c r="E37" i="51" s="1"/>
  <c r="X21" i="51"/>
  <c r="W21" i="51"/>
  <c r="V21" i="51"/>
  <c r="U21" i="51"/>
  <c r="AE13" i="51" s="1"/>
  <c r="T21" i="51"/>
  <c r="S21" i="51"/>
  <c r="R21" i="51"/>
  <c r="Q21" i="51"/>
  <c r="P21" i="51"/>
  <c r="O21" i="51"/>
  <c r="AE10" i="51" s="1"/>
  <c r="N21" i="51"/>
  <c r="M21" i="51"/>
  <c r="L21" i="51"/>
  <c r="K21" i="51"/>
  <c r="J21" i="51"/>
  <c r="I21" i="51"/>
  <c r="I44" i="51" s="1"/>
  <c r="H21" i="51"/>
  <c r="G21" i="51"/>
  <c r="F21" i="51"/>
  <c r="F32" i="51" s="1"/>
  <c r="E21" i="51"/>
  <c r="X20" i="51"/>
  <c r="W20" i="51"/>
  <c r="V20" i="51"/>
  <c r="V43" i="51" s="1"/>
  <c r="U20" i="51"/>
  <c r="T20" i="51"/>
  <c r="S20" i="51"/>
  <c r="S43" i="51" s="1"/>
  <c r="R20" i="51"/>
  <c r="Q20" i="51"/>
  <c r="P20" i="51"/>
  <c r="P43" i="51" s="1"/>
  <c r="O20" i="51"/>
  <c r="O43" i="51" s="1"/>
  <c r="N20" i="51"/>
  <c r="M20" i="51"/>
  <c r="L20" i="51"/>
  <c r="K20" i="51"/>
  <c r="J20" i="51"/>
  <c r="I20" i="51"/>
  <c r="I43" i="51" s="1"/>
  <c r="H20" i="51"/>
  <c r="H43" i="51" s="1"/>
  <c r="G20" i="51"/>
  <c r="F20" i="51"/>
  <c r="E20" i="51"/>
  <c r="E31" i="51" s="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O33" i="51" l="1"/>
  <c r="U33" i="51"/>
  <c r="G32" i="51"/>
  <c r="M36" i="51"/>
  <c r="S32" i="51"/>
  <c r="K31" i="51"/>
  <c r="Q31" i="51"/>
  <c r="W31" i="51"/>
  <c r="N43" i="51"/>
  <c r="T43" i="51"/>
  <c r="Q43" i="51"/>
  <c r="U43" i="51"/>
  <c r="J43" i="51"/>
  <c r="K43" i="51"/>
  <c r="W43" i="51"/>
  <c r="G43" i="51"/>
  <c r="M43" i="51"/>
  <c r="L48" i="51"/>
  <c r="R48" i="51"/>
  <c r="X48" i="51"/>
  <c r="H49" i="51"/>
  <c r="N49" i="51"/>
  <c r="T49" i="51"/>
  <c r="E44" i="51"/>
  <c r="K44" i="51"/>
  <c r="Q44" i="51"/>
  <c r="W44" i="51"/>
  <c r="J44" i="51"/>
  <c r="P44" i="51"/>
  <c r="V44" i="51"/>
  <c r="G35" i="51"/>
  <c r="M35" i="51"/>
  <c r="S35" i="51"/>
  <c r="AG15" i="52"/>
  <c r="Y45" i="52"/>
  <c r="M25" i="52"/>
  <c r="Y49" i="52"/>
  <c r="Y33" i="52"/>
  <c r="Y37" i="52"/>
  <c r="AF17" i="52"/>
  <c r="AF19" i="52" s="1"/>
  <c r="Z49" i="52"/>
  <c r="Z33" i="52"/>
  <c r="Z37" i="52"/>
  <c r="AG17" i="52"/>
  <c r="AG19" i="52" s="1"/>
  <c r="Z45" i="52"/>
  <c r="Y24" i="52"/>
  <c r="AE17" i="52"/>
  <c r="Y32" i="52"/>
  <c r="Y36" i="52"/>
  <c r="Y44" i="52"/>
  <c r="Y48" i="52"/>
  <c r="Z32" i="52"/>
  <c r="Z36" i="52"/>
  <c r="Z44" i="52"/>
  <c r="Z48" i="52"/>
  <c r="K23" i="52"/>
  <c r="W23" i="52"/>
  <c r="M24" i="52"/>
  <c r="O25" i="52"/>
  <c r="G31" i="52"/>
  <c r="M31" i="52"/>
  <c r="S31" i="52"/>
  <c r="Y31" i="52"/>
  <c r="I32" i="52"/>
  <c r="O32" i="52"/>
  <c r="U32" i="52"/>
  <c r="E33" i="52"/>
  <c r="K33" i="52"/>
  <c r="Q33" i="52"/>
  <c r="W33" i="52"/>
  <c r="U34" i="52"/>
  <c r="H35" i="52"/>
  <c r="N35" i="52"/>
  <c r="T35" i="52"/>
  <c r="Z35" i="52"/>
  <c r="J36" i="52"/>
  <c r="P36" i="52"/>
  <c r="V36" i="52"/>
  <c r="F37" i="52"/>
  <c r="L37" i="52"/>
  <c r="R37" i="52"/>
  <c r="X37" i="52"/>
  <c r="J43" i="52"/>
  <c r="P43" i="52"/>
  <c r="V43" i="52"/>
  <c r="F44" i="52"/>
  <c r="L44" i="52"/>
  <c r="R44" i="52"/>
  <c r="X44" i="52"/>
  <c r="H45" i="52"/>
  <c r="N45" i="52"/>
  <c r="T45" i="52"/>
  <c r="E47" i="52"/>
  <c r="K47" i="52"/>
  <c r="Q47" i="52"/>
  <c r="W47" i="52"/>
  <c r="G48" i="52"/>
  <c r="M48" i="52"/>
  <c r="S48" i="52"/>
  <c r="I49" i="52"/>
  <c r="O49" i="52"/>
  <c r="U49" i="52"/>
  <c r="AG14" i="52"/>
  <c r="AH14" i="52" s="1"/>
  <c r="AH5" i="52"/>
  <c r="M23" i="52"/>
  <c r="Y23" i="52"/>
  <c r="O24" i="52"/>
  <c r="E25" i="52"/>
  <c r="Q25" i="52"/>
  <c r="H31" i="52"/>
  <c r="N31" i="52"/>
  <c r="T31" i="52"/>
  <c r="Z31" i="52"/>
  <c r="J32" i="52"/>
  <c r="P32" i="52"/>
  <c r="V32" i="52"/>
  <c r="F33" i="52"/>
  <c r="L33" i="52"/>
  <c r="R33" i="52"/>
  <c r="X33" i="52"/>
  <c r="I35" i="52"/>
  <c r="O35" i="52"/>
  <c r="U35" i="52"/>
  <c r="E36" i="52"/>
  <c r="K36" i="52"/>
  <c r="Q36" i="52"/>
  <c r="W36" i="52"/>
  <c r="G37" i="52"/>
  <c r="M37" i="52"/>
  <c r="S37" i="52"/>
  <c r="E43" i="52"/>
  <c r="K43" i="52"/>
  <c r="Q43" i="52"/>
  <c r="W43" i="52"/>
  <c r="G44" i="52"/>
  <c r="M44" i="52"/>
  <c r="S44" i="52"/>
  <c r="I45" i="52"/>
  <c r="O45" i="52"/>
  <c r="U45" i="52"/>
  <c r="F47" i="52"/>
  <c r="L47" i="52"/>
  <c r="R47" i="52"/>
  <c r="X47" i="52"/>
  <c r="H48" i="52"/>
  <c r="N48" i="52"/>
  <c r="T48" i="52"/>
  <c r="J49" i="52"/>
  <c r="P49" i="52"/>
  <c r="V49" i="52"/>
  <c r="O23" i="52"/>
  <c r="E24" i="52"/>
  <c r="Q24" i="52"/>
  <c r="G25" i="52"/>
  <c r="S25" i="52"/>
  <c r="I31" i="52"/>
  <c r="O31" i="52"/>
  <c r="U31" i="52"/>
  <c r="E32" i="52"/>
  <c r="K32" i="52"/>
  <c r="Q32" i="52"/>
  <c r="W32" i="52"/>
  <c r="G33" i="52"/>
  <c r="M33" i="52"/>
  <c r="S33" i="52"/>
  <c r="J35" i="52"/>
  <c r="P35" i="52"/>
  <c r="V35" i="52"/>
  <c r="F36" i="52"/>
  <c r="L36" i="52"/>
  <c r="R36" i="52"/>
  <c r="X36" i="52"/>
  <c r="H37" i="52"/>
  <c r="N37" i="52"/>
  <c r="T37" i="52"/>
  <c r="F43" i="52"/>
  <c r="L43" i="52"/>
  <c r="R43" i="52"/>
  <c r="X43" i="52"/>
  <c r="H44" i="52"/>
  <c r="N44" i="52"/>
  <c r="T44" i="52"/>
  <c r="J45" i="52"/>
  <c r="P45" i="52"/>
  <c r="V45" i="52"/>
  <c r="G47" i="52"/>
  <c r="M47" i="52"/>
  <c r="S47" i="52"/>
  <c r="Y47" i="52"/>
  <c r="I48" i="52"/>
  <c r="O48" i="52"/>
  <c r="U48" i="52"/>
  <c r="E49" i="52"/>
  <c r="K49" i="52"/>
  <c r="Q49" i="52"/>
  <c r="W49" i="52"/>
  <c r="E23" i="52"/>
  <c r="Q23" i="52"/>
  <c r="G24" i="52"/>
  <c r="S24" i="52"/>
  <c r="I25" i="52"/>
  <c r="U25" i="52"/>
  <c r="J31" i="52"/>
  <c r="P31" i="52"/>
  <c r="V31" i="52"/>
  <c r="F32" i="52"/>
  <c r="L32" i="52"/>
  <c r="R32" i="52"/>
  <c r="E35" i="52"/>
  <c r="K35" i="52"/>
  <c r="Q35" i="52"/>
  <c r="W35" i="52"/>
  <c r="G36" i="52"/>
  <c r="M36" i="52"/>
  <c r="S36" i="52"/>
  <c r="I37" i="52"/>
  <c r="O37" i="52"/>
  <c r="U37" i="52"/>
  <c r="G43" i="52"/>
  <c r="M43" i="52"/>
  <c r="S43" i="52"/>
  <c r="Y43" i="52"/>
  <c r="I44" i="52"/>
  <c r="O44" i="52"/>
  <c r="U44" i="52"/>
  <c r="E45" i="52"/>
  <c r="K45" i="52"/>
  <c r="Q45" i="52"/>
  <c r="W45" i="52"/>
  <c r="H47" i="52"/>
  <c r="N47" i="52"/>
  <c r="T47" i="52"/>
  <c r="Z47" i="52"/>
  <c r="J48" i="52"/>
  <c r="P48" i="52"/>
  <c r="V48" i="52"/>
  <c r="F49" i="52"/>
  <c r="L49" i="52"/>
  <c r="R49" i="52"/>
  <c r="X49" i="52"/>
  <c r="G23" i="52"/>
  <c r="S23" i="52"/>
  <c r="I24" i="52"/>
  <c r="U24" i="52"/>
  <c r="K25" i="52"/>
  <c r="W25" i="52"/>
  <c r="L45" i="52"/>
  <c r="X45" i="52"/>
  <c r="I47" i="52"/>
  <c r="O47" i="52"/>
  <c r="U47" i="52"/>
  <c r="E48" i="52"/>
  <c r="K48" i="52"/>
  <c r="Q48" i="52"/>
  <c r="W48" i="52"/>
  <c r="G49" i="52"/>
  <c r="I23" i="52"/>
  <c r="I39" i="50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W42" i="49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Y43" i="51" s="1"/>
  <c r="K24" i="51"/>
  <c r="W24" i="51"/>
  <c r="T33" i="51"/>
  <c r="K45" i="51"/>
  <c r="J48" i="51"/>
  <c r="Z20" i="5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E45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Z32" i="51" l="1"/>
  <c r="Z35" i="51"/>
  <c r="Z43" i="51"/>
  <c r="G25" i="51"/>
  <c r="Y37" i="51"/>
  <c r="M46" i="52"/>
  <c r="M34" i="52"/>
  <c r="W46" i="52"/>
  <c r="W34" i="52"/>
  <c r="G34" i="52"/>
  <c r="G46" i="52"/>
  <c r="O34" i="52"/>
  <c r="O46" i="52"/>
  <c r="Q34" i="52"/>
  <c r="Q46" i="52"/>
  <c r="Y25" i="52"/>
  <c r="K46" i="52"/>
  <c r="K34" i="52"/>
  <c r="I46" i="52"/>
  <c r="I34" i="52"/>
  <c r="E34" i="52"/>
  <c r="E46" i="52"/>
  <c r="S34" i="52"/>
  <c r="S46" i="52"/>
  <c r="Y46" i="52"/>
  <c r="Y34" i="52"/>
  <c r="Q42" i="49"/>
  <c r="Q34" i="50"/>
  <c r="Y37" i="48"/>
  <c r="W25" i="48"/>
  <c r="E25" i="48"/>
  <c r="G25" i="48"/>
  <c r="Z44" i="48"/>
  <c r="V43" i="50"/>
  <c r="P43" i="50"/>
  <c r="K25" i="48"/>
  <c r="S25" i="48"/>
  <c r="AD17" i="51"/>
  <c r="Y23" i="50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6" i="51"/>
  <c r="M42" i="49"/>
  <c r="M46" i="49" s="1"/>
  <c r="J49" i="50"/>
  <c r="J45" i="50"/>
  <c r="U23" i="50"/>
  <c r="U34" i="50" s="1"/>
  <c r="S46" i="51"/>
  <c r="S42" i="49"/>
  <c r="S46" i="49" s="1"/>
  <c r="E42" i="49"/>
  <c r="E46" i="49" s="1"/>
  <c r="N48" i="50"/>
  <c r="N44" i="50"/>
  <c r="O34" i="50"/>
  <c r="O42" i="49"/>
  <c r="O46" i="49" s="1"/>
  <c r="O46" i="51"/>
  <c r="V48" i="50"/>
  <c r="Z35" i="48"/>
  <c r="Z39" i="50"/>
  <c r="I42" i="49"/>
  <c r="I46" i="49" s="1"/>
  <c r="I46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25" i="51"/>
  <c r="Q25" i="51"/>
  <c r="O25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6" i="5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<sst xmlns="http://schemas.openxmlformats.org/spreadsheetml/2006/main" count="4676" uniqueCount="117">
  <si>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</si>
  <si>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</si>
  <si>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</si>
  <si>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</si>
  <si>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</si>
  <si>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</si>
  <si>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</si>
  <si>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</si>
  <si>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</si>
  <si>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</si>
  <si>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</si>
  <si>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</si>
  <si>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</si>
  <si>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</si>
  <si>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</si>
  <si>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</si>
  <si>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</si>
  <si>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</si>
  <si>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</si>
  <si>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</si>
  <si>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</si>
  <si>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</si>
  <si>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</si>
  <si>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</si>
  <si>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</si>
  <si>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</si>
  <si>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</si>
  <si>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</si>
  <si>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</si>
  <si>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</si>
  <si>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</si>
  <si>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</si>
  <si>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</si>
  <si>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</si>
  <si>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</si>
  <si>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</si>
  <si>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</si>
  <si>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</si>
  <si>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</si>
  <si>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</si>
  <si>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</si>
  <si>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</si>
  <si>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</si>
  <si>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</si>
  <si>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</si>
  <si>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</si>
  <si>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</si>
  <si>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</si>
  <si>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</si>
  <si>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</si>
  <si>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</si>
  <si>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</si>
  <si>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</si>
  <si>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</si>
  <si>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</si>
  <si>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</si>
  <si>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</si>
  <si>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</si>
  <si>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</si>
  <si>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</si>
  <si>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</si>
  <si>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</si>
  <si>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</si>
  <si>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</si>
  <si>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</si>
  <si>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</si>
  <si>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</si>
  <si>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</si>
  <si>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</si>
  <si>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</si>
  <si>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</si>
  <si>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</si>
  <si>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</si>
  <si>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</si>
  <si>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</si>
  <si>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</si>
  <si>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</si>
  <si>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</si>
  <si>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</si>
  <si>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</si>
  <si>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</si>
  <si>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</si>
  <si>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</si>
  <si>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</si>
  <si>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</si>
  <si>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</si>
  <si>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</si>
  <si>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</si>
  <si>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</si>
  <si>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</si>
  <si>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</si>
  <si>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</si>
  <si>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</si>
  <si>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</si>
  <si>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</si>
  <si>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</si>
  <si>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</si>
  <si>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</si>
  <si>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</si>
  <si>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</si>
  <si>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</si>
  <si>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</si>
  <si>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</si>
  <si>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</si>
  <si>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</si>
  <si>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</si>
  <si>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</si>
  <si>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</si>
  <si>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</si>
  <si>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</si>
  <si>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</si>
  <si>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</si>
  <si>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</si>
  <si>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</si>
  <si>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</si>
  <si>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</si>
  <si>
    <t>令和7年4月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</si>
</sst>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260F33-8709-4AA0-BC47-38B22CD00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0EEF48-0901-4C87-9640-C42C2078A1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651A71-D2A5-4DC6-9A24-9C240D7D8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AE3948-FFAA-4113-9CCB-517EF7956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4C8415D-C969-4D54-AEBC-DDBFF820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2399831-6D74-415A-A643-EAA341EA1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2CBBD12-ACFC-42E4-B4F4-A6F7588C72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7FC8FF2-9229-4A40-9088-6F673EBD4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2F7EC34-BA07-4484-9DA7-0BF6E953E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5F06618-937D-4BA6-A872-D3162B2F3A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993B8C0-E345-49A0-8209-AAF37BD337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E91A324-1B30-4726-AC2D-8EEA646F6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E3B35B-DD5C-4DC5-904E-E69D23CC0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686E6CD-FA37-4F04-8830-364449F66B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286BBED-04F4-4C84-AE22-26FC8311A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15E1C-4CA7-4094-B378-604690639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2A6F39D-CCA0-4B30-BF60-220646C21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43F9304-A69A-409F-82A3-F1A305C74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7864896-C288-439B-B0C3-D425987F6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E8C3FB-6C02-4A7C-8D1D-27A517B24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12A712-50E6-4150-8775-26FB6B512D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E526C5E-56B5-484D-9716-74FB1BCBBA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7AC3F17-0070-4F44-BD51-C8F0739CD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26BC200-6069-4A1A-8B2E-68C512104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99BB20-1363-4DD4-BE0E-E69B717C5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1557D2-4175-433E-B794-9D21DB06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3C387A-8A92-44CF-90FE-093280314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2485953-9B3D-41FF-AFFC-B4F8E4F22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344964-7EE3-486C-AA5E-94872E130A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4F84B90-8271-4AF8-BBE1-E054182D7A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C7DBDE-C0EA-4958-BE9D-891A640D67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5D410D2-1C58-42BB-8ED6-B58989D0D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34841DE-46C4-4805-8B1C-B0F4A9334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6904A8C-36D6-46D1-8BA9-1FC6BE81EE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4343B5-5D45-4BF4-8DDE-A9E8046FD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0462D66-34F2-4F5B-9342-690F0677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D587411-74FD-4727-BD08-5D82B81D34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933648E-9A35-4C71-8445-C6983C477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68DCB12-0832-48B0-985B-855A373287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E6BD47-7EDE-4928-B220-CFB21E0B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10929F-A660-47B9-A768-138F10260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78D8769-EAA2-423D-996A-6D048EFAD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F5BB444-DA77-4E2E-9845-38DD177C5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50755BD-6F7C-469C-800E-6A513D8B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2DA92C6-D4B7-4D30-AA78-F0389B281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10836F4-5D7C-45DC-84C8-B09B5D281D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C4970C0-8888-474B-8400-D7A2ACC05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B1F9413-97CF-4DDB-A542-F03E331D55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E80099-F82E-494E-A76A-1CED6223E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C570C5-6ABF-493C-A49C-3E22CBFA1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E79741-2F4E-4A34-B8E0-B96C7C834B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4D28411-3EE9-4C3C-866D-5FC18AD55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EB61EC7-FA91-44EA-ADD2-E7DF968F2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7611E62-014F-4847-A806-1578CF6D6B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66EBE8F-65AC-45CA-A849-3FC0E35D9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A711FAC-ED27-41C3-86DD-A3885DE97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4B9EF02-365F-4E3B-9C08-2EE9C707AF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CB5355C-F401-4264-B681-443DA788D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58DF49F-0378-4AC2-942B-D07FFBE9A9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09B1F4-BF61-4D37-A884-70A8E7953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A12DC92-0A83-43CB-A86F-41E4FFA37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BEB46BA-A8B3-41A9-B594-728294FDB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1E0FDC0-E3F5-4D6B-8245-C2AEC2E5A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CF5F234-DE38-48D7-92F3-BD98094B8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591C2A-FF38-40D9-8D24-7E47C1B2E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77A859D7-994B-4918-BB53-65C495C14D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86AA7AC-17C9-4805-8E74-0861A23F4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5E9A66-62FC-4F4D-8205-D97846182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6E497C9-6FDD-4243-B105-F7C7168DD0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CCA22C-5AEF-450B-91F5-3F823C713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79C79C8-42CD-4041-A041-99EB97B76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F2A073E-0F0C-46B7-9ACF-B442C9630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0D04985-5E8B-498B-87CF-6C77C35A8B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B0A693B-0A36-46D2-8DFD-3C8B9DCCE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153BA-C6D2-4CCD-A11E-41F5F8EC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815FEE6-A12E-4D99-A45C-D9553F24D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DE9FEA-FB15-4239-884B-1232689EA8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536B92B5-7286-4AB2-9DAB-AA339993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2EFE087-DB4F-41E0-BAC8-AC06AFABF7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34A883A-5093-441E-AC29-391D768BC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114C780-57A2-4A0D-ABF0-242849F8A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7CE9555-F099-43BC-A8EC-0F6E6B53D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AFDFE5B-9A04-4A24-B7C0-11564182A9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0C62AC7-9410-4EEC-9EF5-2B9199370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AEAB591-44E2-4F2A-AC18-C1E8973F6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CE93503-4DEA-430F-8F0D-3F62191F1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7F8295C-8285-45A0-BCCA-68D91E590A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C8F0C6B-D839-4209-96CE-0868DE08F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12CE6-7E26-4219-AE46-B87329307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635F870-9FFD-40AB-BE6C-7A6C0CAAE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9E6F73B-FFB4-4ACF-AFD6-2F878396E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9036CA1-C7EA-4FF6-8950-5F5A4A097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7BC1E5C-C6A4-4946-A915-FA28784EB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ABFCAFB-969A-4EF1-BD0C-265BC0DA26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21DD7E2-D689-441D-9AD1-BE6541DCC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3EE657A-5B33-40FF-9E70-865A4264E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9D318E-AC51-4446-94F9-17CE18A60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CCC8741-6425-4716-8DDA-2DBE35D5F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CE838A-F064-4745-BA69-9CA272D125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2DFA9E-8725-45E5-8107-3816AEC03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14A9249-93FE-4D21-B955-089CEA616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23C747-9131-49EF-819C-3853E6319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3AAD1B9-1833-405B-9814-95FAEB2D44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AE23DDB-2484-4666-B1A8-1930457FDB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4F8998-25FF-4AB7-8545-C639BFC71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CEC880-17B0-48D9-98D5-C47D9DFA1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C07DBC8-A62A-4993-9B3A-CB28CF51F6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5D3D6E1-11FA-42DD-9C4D-F041D5850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D45029B-A8FD-4633-8F0C-C4E302BD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E41731F-37FF-4B3F-B9FC-0D02F5F1E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2E31DC1-C6FA-4BCE-AC85-AEB4F25D7E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6D7306-12F0-4297-B40F-FBE1ABE16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3B987D4-D4AC-4FBA-8CD5-A44C29BA6A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FF478062-3923-40BA-9B21-AA538C71C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DFDE3FE-A895-4E87-860E-7F5791B0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CD4D820-F459-4919-956F-5C738646D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21EBDA1-E5C4-40C7-9CB2-EC45DFB05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51C1614-32C6-4D94-BF20-17A783278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72E4735-1514-4D18-80D5-AC18FD740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D26ACA5-610F-4415-80D7-70A9B36ED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5146F4F-DB0E-4D44-8342-ACFE6EBE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84198A5-E3E3-4451-A0E0-4AEBB5F46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463A7F2-35D2-4D8A-9616-3E9823EC2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E565296-F57A-459D-B675-220440C16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38FA23B-30BA-4529-8907-FC83F68C7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4F099BE-9B0B-4F9C-9E81-897F8CE4E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CE1997F-5401-4201-B131-7F707E0766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BBAD221-6B87-4F84-9FD4-90F6E569F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7EB5340-E72B-4D8A-9C3C-2CAC39D875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0582F6F-EDC9-45D7-96E9-CA70A62F3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D4CF769-8D07-4EE9-90F8-C20420A5A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8C77F0B-A3DE-45E9-84D4-62B20B43F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CD2176C3-E85E-47D3-B0B7-0271D7EC3D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D147DF0-9F12-490C-AE86-0CCB884824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7B254C6-F1CE-49C9-AD03-84FBC9D19B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0656BA0-6A29-420E-B334-E05DB0CA6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6A85D77-C5AB-4FF0-B2DD-7466D5ECC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6D59315-50E9-4F53-A206-80851B153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E31842E-9457-443B-A0B9-F55F7084C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C06FE32-6345-4B37-BBAD-4195A2AD9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91E5F40-B658-4FC5-B554-3B47DD942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F5F87E4-9652-41DB-A191-D4295EFA9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43BECD-BE95-44A9-9BE6-0DF36B094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5A1A530-304F-4056-8EF5-782BAD209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BCFD455-8691-4CA2-B16C-F949579E1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626651C-E5B5-4210-B2BE-D6B915E4B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D65DCB5-801B-44F4-8C04-2F45AA10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494C458-A309-4731-8B8F-83C6E4CAEF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F5973046-9100-4F5F-942F-8064E9BD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FA30A1-26C0-4C71-B750-D7555FE41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A401865-85C4-4AEC-868A-4333EDE76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EE001C4-FE6A-4C97-BD83-75468EED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513C3EF-04EE-407B-8667-4286D5E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8C22C0A-7D16-4F9F-8F2D-BD1547706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E37EE17-3FAD-4EEE-B02F-6AE445D7BE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AB821F1-B60F-45A5-AD7B-9C2F37A57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FC6CF36-330B-4F75-87A9-B04B8480B9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41B63-C288-4562-A26C-B03E0A38B9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9DD74A9-8E68-4EAC-B8FB-0AB03DB05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BD47835-C0FE-4413-AF76-4B6083417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0B9BA62-1CA3-48BB-93CB-ACC9BED6E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F138C93-F85E-4267-BA38-00A95B79F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B1DAE6F-19A0-4931-B2B9-2F9429498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7DBE3B5-BD30-43C9-BA3F-47CB93774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223D5-092E-46A7-B00C-852CC2A93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EC1F356-5520-487A-A70B-8A8E6A9801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82AF09-CA24-4FF7-9D00-4D9E4BF8A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A808B1-8AC3-4D05-813A-8C459A4C04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929988A-92C5-45A0-9D2E-B3A5713B60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60BAA74-745F-4584-B204-950A068AA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57B40D-B2F1-4F36-8ECE-856807EC7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39B96C1-3D94-45A9-85FA-678D50746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4FE480-0B0F-4F5C-ABB2-84AA2B5DA7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3749F2C-ADB9-48A0-B50F-897C948B0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FFB32C-26D1-46A2-9E13-9E848DB61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7D6FDC55-151E-4218-B7B6-F6DBCAE3E5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088D8AEF-52AC-400D-90EE-8B82070EB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D2861F39-454F-4629-888A-B0C01D0A37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04003671-A05F-4D05-8267-309977E1DB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8592244-3B6F-45E4-BCB0-A3A0A6A40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CBDB1CD-3741-4905-BFDA-1D815BF7A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EF4AD8CA-37E4-4F71-8877-6D07C197EF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CABD7D8-3AB9-49C7-A5FC-6039841D9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04961FAA-B9C8-4024-958B-F5FAF75A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FA2C85B-B798-4915-8AFC-0BDF112E45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3E11AA-9305-45AF-992B-DFD2A5A3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0620C05-0F79-4A51-9EC7-D887FE6EE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8ADA923C-346C-4823-9145-2A415AFB8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573A192-286C-472E-A162-B5C5788AE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7C60783E-5693-4036-8B54-1DFEDB581A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79FAB3EB-A4B8-462E-AB79-7E4EC829AF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B81F27F-324C-4082-A1C9-672F2AA158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DE6FDA-DBFB-4A78-BA20-214AF09AC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24757D3B-8006-40E2-9AF4-D79AB065F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0A5917D1-5CBB-4D23-B17C-07E1C18F9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442FCC4-C833-4B8B-917D-68A23B351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04A0B151-67E4-4910-A8FE-76B78D520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3C13D4C-EB5C-46F1-9EA5-BF1F9DAEF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E2CFA9A-095F-4A00-AACC-D07C991B7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30D7C36-897F-4339-9B8C-EF233EA46B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614F88-C27A-4961-B9AA-E4FEB0F3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C19F7FA4-4482-4D3D-A5E2-E39E22767B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827760D-AB6E-44EC-A17B-15C0634CD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C95915E-2409-47D4-8687-FC99ACF62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0563594-78F5-4B28-ADA7-4FE8CA855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0C4B0384-4D75-40F8-B52F-1722E6F7E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B215EFD-A153-4B6C-AF02-B1F4BB932D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6EA890C2-5077-47AF-B172-E48ABFE693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AA0DC01-24BF-4262-93F1-6A347EB90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66EA1F7-9A95-40ED-B8F2-380896B5ED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558B920-9332-4C52-8567-DF9B53964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7F8C68D5-C5B1-44C9-B494-5E459CC5D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A714C3E1-7484-460D-A0D6-D7B2E4E085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AA835A37-3273-4EA9-8834-0232F6614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180077D1-E723-4711-9BB2-7489B8A65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7287BE1-810D-4A23-A6F7-19FA0CD9D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D0E4357-934F-4AC1-952F-371DFF048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8B022A05-6ED5-419F-8610-CE3AF637F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3D723C2D-198C-423E-B739-D36E6F4877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CD184DCD-C01F-4B9D-9A50-4A05EFE66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716E6999-03EB-4365-95A0-EEBE3168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3A77318-F024-493D-A3AB-4874F453E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003DD56-11F5-4E85-A610-027797BC0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B944B835-6689-4FB6-8993-2530FAD890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47EBFE4-4294-4126-BBA7-EE92ABFB6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D12B8356-57E2-44E5-ABE1-3981AD6B8D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535EF7A-6D74-462C-8063-CCAD7443D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68F992D-F9AE-435E-B712-555AEEC3B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8AA2900-3457-4339-AE16-566379826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127399BD-2B0B-47D8-93D6-101FB509B4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CA5D166-9096-4C54-B409-875516012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39523901-AA32-41E3-AA36-7EB56FC97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8D0786C7-AC7C-4815-A2DF-598BE0BFE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BD706D5-2702-4174-972E-143348E84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5E92A63-A638-4F3D-B39C-D07EBEA01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6A4EF58-9719-4A89-9CD3-E222A5FF8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D5A5173F-05B4-4E11-8AD5-9202D95CB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1E062B30-B0A8-422D-BEBD-5057A3C02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03A39A0-B241-4F94-8086-2B7DACAE1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DDCD5C6-93BD-47A9-BA75-F69D43E8E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FDDCE4-A9C6-45B6-A627-9190CBCFE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B7E5DE3-D60A-44FA-954D-34B625AA4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BCCDB95-4866-4BC3-A9A1-D06A52C5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3448AD8-E07F-43E3-A732-21B26DCE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33D761B-3633-4483-91D3-908E0E071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EB5C512-8D72-4C4F-AD5C-A70D5BB05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C20F293-B73B-426E-9586-E39116C55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602A8495-7032-4CB8-9A39-67C9E932DC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36CA4274-EF6A-4984-B654-CEA8959E0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CEAA7D3E-962E-4A5E-9BDB-C74AE7C50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571167C5-05AB-4789-B399-4551AF244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E21E411-92C0-47B3-8627-3742D49DB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1935FDB-1205-4547-8995-BE1D3F0CA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A3276C7F-225D-4160-A608-F8FB83287F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E0E7777B-4E93-4421-85CE-A5EC9713A0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B20FBA82-A57B-4F09-B622-F89DB42A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FD1A745F-8324-4440-9451-F972AA44A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90D2ED6-66C5-4D84-BE4B-FAA56E543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85" t="s">
        <v>116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41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  <c r="AD3" s="157" t="s">
        <v>98</v>
      </c>
      <c r="AE3" s="157"/>
      <c r="AF3" s="157"/>
      <c r="AG3" s="157"/>
      <c r="AK3" s="157" t="s">
        <v>115</v>
      </c>
      <c r="AL3" s="157"/>
      <c r="AM3" s="157"/>
      <c r="AN3" s="157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730</v>
      </c>
      <c r="F5" s="14">
        <v>57635</v>
      </c>
      <c r="G5" s="15">
        <v>30</v>
      </c>
      <c r="H5" s="16">
        <v>5440</v>
      </c>
      <c r="I5" s="13">
        <v>1508</v>
      </c>
      <c r="J5" s="14">
        <v>1095474</v>
      </c>
      <c r="K5" s="17">
        <v>1046</v>
      </c>
      <c r="L5" s="18">
        <v>2667363</v>
      </c>
      <c r="M5" s="13">
        <v>630</v>
      </c>
      <c r="N5" s="75">
        <v>172933</v>
      </c>
      <c r="O5" s="19">
        <v>815</v>
      </c>
      <c r="P5" s="18">
        <v>32937</v>
      </c>
      <c r="Q5" s="13">
        <v>15032</v>
      </c>
      <c r="R5" s="14">
        <v>2251563</v>
      </c>
      <c r="S5" s="19">
        <v>15349</v>
      </c>
      <c r="T5" s="18">
        <v>4789349</v>
      </c>
      <c r="U5" s="13">
        <v>3756.3</v>
      </c>
      <c r="V5" s="14">
        <v>1632366.8181818181</v>
      </c>
      <c r="W5" s="13">
        <v>920</v>
      </c>
      <c r="X5" s="18">
        <v>189569</v>
      </c>
      <c r="Y5" s="20">
        <f t="shared" ref="Y5:Z18" si="0">+W5+U5+S5+Q5+O5+M5+K5+I5+G5+E5</f>
        <v>39816.300000000003</v>
      </c>
      <c r="Z5" s="21">
        <f t="shared" si="0"/>
        <v>12894629.818181818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(令和7年4月)'!E20</f>
        <v>11213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(令和7年4月)'!E21</f>
        <v>11337.008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(令和7年4月)'!F22</f>
        <v>3811155.9999999995</v>
      </c>
      <c r="AH5" s="155">
        <f t="shared" ref="AH5:AH14" si="1">+AG5/12</f>
        <v>317596.33333333331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679</v>
      </c>
      <c r="F6" s="24">
        <v>54026</v>
      </c>
      <c r="G6" s="25">
        <v>30</v>
      </c>
      <c r="H6" s="26">
        <v>5440</v>
      </c>
      <c r="I6" s="27">
        <v>1351</v>
      </c>
      <c r="J6" s="21">
        <v>961989</v>
      </c>
      <c r="K6" s="25">
        <v>912</v>
      </c>
      <c r="L6" s="26">
        <v>2360803</v>
      </c>
      <c r="M6" s="27">
        <v>1074</v>
      </c>
      <c r="N6" s="76">
        <v>241527</v>
      </c>
      <c r="O6" s="25">
        <v>894</v>
      </c>
      <c r="P6" s="26">
        <v>37385</v>
      </c>
      <c r="Q6" s="27">
        <v>12345</v>
      </c>
      <c r="R6" s="21">
        <v>1930217</v>
      </c>
      <c r="S6" s="25">
        <v>13977</v>
      </c>
      <c r="T6" s="26">
        <v>4447574</v>
      </c>
      <c r="U6" s="27">
        <v>3109</v>
      </c>
      <c r="V6" s="21">
        <v>1208856.8181818181</v>
      </c>
      <c r="W6" s="27">
        <v>609</v>
      </c>
      <c r="X6" s="26">
        <v>116447</v>
      </c>
      <c r="Y6" s="20">
        <f t="shared" si="0"/>
        <v>34980</v>
      </c>
      <c r="Z6" s="21">
        <f t="shared" si="0"/>
        <v>11364264.818181818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(令和7年4月)'!G20</f>
        <v>13043.371999999999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(令和7年4月)'!G21</f>
        <v>13067.012000000001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(令和7年4月)'!H22</f>
        <v>8557101</v>
      </c>
      <c r="AH6" s="155">
        <f t="shared" si="1"/>
        <v>713091.75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1449.9</v>
      </c>
      <c r="F7" s="36">
        <v>266960</v>
      </c>
      <c r="G7" s="29">
        <v>151</v>
      </c>
      <c r="H7" s="30">
        <v>74178</v>
      </c>
      <c r="I7" s="31">
        <v>1396</v>
      </c>
      <c r="J7" s="32">
        <v>992956</v>
      </c>
      <c r="K7" s="77">
        <v>6152</v>
      </c>
      <c r="L7" s="30">
        <v>6269130</v>
      </c>
      <c r="M7" s="23">
        <v>2134.3000000000002</v>
      </c>
      <c r="N7" s="24">
        <v>404010.25</v>
      </c>
      <c r="O7" s="33">
        <v>2700</v>
      </c>
      <c r="P7" s="34">
        <v>472531</v>
      </c>
      <c r="Q7" s="23">
        <v>31933.4</v>
      </c>
      <c r="R7" s="24">
        <v>5059140</v>
      </c>
      <c r="S7" s="33">
        <v>30198.2</v>
      </c>
      <c r="T7" s="34">
        <v>2688819</v>
      </c>
      <c r="U7" s="23">
        <v>3295.3</v>
      </c>
      <c r="V7" s="24">
        <v>1688568.5</v>
      </c>
      <c r="W7" s="23">
        <v>2076.1999999999998</v>
      </c>
      <c r="X7" s="34">
        <v>486848</v>
      </c>
      <c r="Y7" s="31">
        <f t="shared" si="0"/>
        <v>81486.3</v>
      </c>
      <c r="Z7" s="24">
        <f>+X7+V7+T7+R7+P7+N7+L7+J7+H7+F7</f>
        <v>18403140.75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(令和7年4月)'!I20</f>
        <v>21764.826000000001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(令和7年4月)'!I21</f>
        <v>21618.416999999998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(令和7年4月)'!J22</f>
        <v>35287906.854545452</v>
      </c>
      <c r="AH7" s="155">
        <f t="shared" si="1"/>
        <v>2940658.9045454543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140.38900000000001</v>
      </c>
      <c r="H8" s="16">
        <v>87800</v>
      </c>
      <c r="I8" s="13">
        <v>380.226</v>
      </c>
      <c r="J8" s="14">
        <v>283896.49090909091</v>
      </c>
      <c r="K8" s="17">
        <v>0</v>
      </c>
      <c r="L8" s="18">
        <v>0</v>
      </c>
      <c r="M8" s="13">
        <v>5008</v>
      </c>
      <c r="N8" s="75">
        <v>1099047.8</v>
      </c>
      <c r="O8" s="19">
        <v>50</v>
      </c>
      <c r="P8" s="18">
        <v>6029.1</v>
      </c>
      <c r="Q8" s="13">
        <v>5056.7</v>
      </c>
      <c r="R8" s="14">
        <v>632636.30000000005</v>
      </c>
      <c r="S8" s="19">
        <v>23941</v>
      </c>
      <c r="T8" s="18">
        <v>3000921.1</v>
      </c>
      <c r="U8" s="13">
        <v>183.4</v>
      </c>
      <c r="V8" s="14">
        <v>20558.906976744187</v>
      </c>
      <c r="W8" s="13">
        <v>83</v>
      </c>
      <c r="X8" s="18">
        <v>2200</v>
      </c>
      <c r="Y8" s="13">
        <f t="shared" si="0"/>
        <v>34972.715000000011</v>
      </c>
      <c r="Z8" s="14">
        <f t="shared" si="0"/>
        <v>5152089.6978858355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(令和7年4月)'!K20</f>
        <v>24942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(令和7年4月)'!K21</f>
        <v>22816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(令和7年4月)'!L22</f>
        <v>76532159</v>
      </c>
      <c r="AH8" s="155">
        <f t="shared" si="1"/>
        <v>6377679.916666667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41382.6</v>
      </c>
      <c r="G9" s="25">
        <v>131.923</v>
      </c>
      <c r="H9" s="26">
        <v>82200</v>
      </c>
      <c r="I9" s="27">
        <v>366.21699999999998</v>
      </c>
      <c r="J9" s="21">
        <v>222955</v>
      </c>
      <c r="K9" s="25">
        <v>0</v>
      </c>
      <c r="L9" s="26">
        <v>0</v>
      </c>
      <c r="M9" s="27">
        <v>5021</v>
      </c>
      <c r="N9" s="76">
        <v>996913.5</v>
      </c>
      <c r="O9" s="25">
        <v>32</v>
      </c>
      <c r="P9" s="26">
        <v>6507.9</v>
      </c>
      <c r="Q9" s="27">
        <v>5228.8999999999996</v>
      </c>
      <c r="R9" s="21">
        <v>624556.60000000009</v>
      </c>
      <c r="S9" s="25">
        <v>23700</v>
      </c>
      <c r="T9" s="26">
        <v>2871141.1</v>
      </c>
      <c r="U9" s="27">
        <v>232.9</v>
      </c>
      <c r="V9" s="21">
        <v>22172.569767441862</v>
      </c>
      <c r="W9" s="27">
        <v>53</v>
      </c>
      <c r="X9" s="26">
        <v>1976544.7</v>
      </c>
      <c r="Y9" s="20">
        <f t="shared" si="0"/>
        <v>34939.94</v>
      </c>
      <c r="Z9" s="21">
        <f t="shared" si="0"/>
        <v>6844373.969767442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(令和7年4月)'!M20</f>
        <v>80433.071999999986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(令和7年4月)'!M21</f>
        <v>83361.118999999992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(令和7年4月)'!N22</f>
        <v>35393644.535999998</v>
      </c>
      <c r="AH9" s="155">
        <f t="shared" si="1"/>
        <v>2949470.378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18665.400000000001</v>
      </c>
      <c r="G10" s="29">
        <v>180.36500000000004</v>
      </c>
      <c r="H10" s="30">
        <v>104600</v>
      </c>
      <c r="I10" s="37">
        <v>902.40899999999999</v>
      </c>
      <c r="J10" s="38">
        <v>623671.00909090904</v>
      </c>
      <c r="K10" s="77">
        <v>0</v>
      </c>
      <c r="L10" s="30">
        <v>0</v>
      </c>
      <c r="M10" s="35">
        <v>7203</v>
      </c>
      <c r="N10" s="36">
        <v>1666665.503</v>
      </c>
      <c r="O10" s="29">
        <v>46</v>
      </c>
      <c r="P10" s="30">
        <v>5531.4000000000015</v>
      </c>
      <c r="Q10" s="35">
        <v>12386.300000000001</v>
      </c>
      <c r="R10" s="36">
        <v>1734344.7756000003</v>
      </c>
      <c r="S10" s="29">
        <v>3772.5999999999985</v>
      </c>
      <c r="T10" s="30">
        <v>760392.29999999993</v>
      </c>
      <c r="U10" s="35">
        <v>644.90000000000009</v>
      </c>
      <c r="V10" s="36">
        <v>58938.8534883721</v>
      </c>
      <c r="W10" s="35">
        <v>125</v>
      </c>
      <c r="X10" s="30">
        <v>2300</v>
      </c>
      <c r="Y10" s="37">
        <f t="shared" si="0"/>
        <v>25391.574000000001</v>
      </c>
      <c r="Z10" s="36">
        <f t="shared" si="0"/>
        <v>4975109.2411792809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(令和7年4月)'!O20</f>
        <v>48696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(令和7年4月)'!O21</f>
        <v>49085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(令和7年4月)'!P22</f>
        <v>16591327.6</v>
      </c>
      <c r="AH10" s="155">
        <f t="shared" si="1"/>
        <v>1382610.6333333333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46</v>
      </c>
      <c r="J11" s="14">
        <v>8907.7999999999993</v>
      </c>
      <c r="K11" s="17">
        <v>0</v>
      </c>
      <c r="L11" s="18">
        <v>0</v>
      </c>
      <c r="M11" s="13">
        <v>16</v>
      </c>
      <c r="N11" s="75">
        <v>15153</v>
      </c>
      <c r="O11" s="19">
        <v>0</v>
      </c>
      <c r="P11" s="18">
        <v>0</v>
      </c>
      <c r="Q11" s="13">
        <v>2775</v>
      </c>
      <c r="R11" s="14">
        <v>759430.4</v>
      </c>
      <c r="S11" s="19">
        <v>0</v>
      </c>
      <c r="T11" s="18">
        <v>0</v>
      </c>
      <c r="U11" s="13">
        <v>12</v>
      </c>
      <c r="V11" s="14">
        <v>1040</v>
      </c>
      <c r="W11" s="13">
        <v>0</v>
      </c>
      <c r="X11" s="18">
        <v>78</v>
      </c>
      <c r="Y11" s="13">
        <f>+W11+U11+S11+Q11+O11+M11+K11+I11+G11+E11</f>
        <v>2924</v>
      </c>
      <c r="Z11" s="14">
        <f t="shared" si="0"/>
        <v>859609.20000000007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(令和7年4月)'!Q20</f>
        <v>314366.2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(令和7年4月)'!Q21</f>
        <v>312712.90000000002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(令和7年4月)'!R22</f>
        <v>133796215.15120001</v>
      </c>
      <c r="AH11" s="155">
        <f t="shared" si="1"/>
        <v>11149684.595933335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10</v>
      </c>
      <c r="F12" s="21">
        <v>3000</v>
      </c>
      <c r="G12" s="25">
        <v>75</v>
      </c>
      <c r="H12" s="26">
        <v>75000</v>
      </c>
      <c r="I12" s="27">
        <v>7</v>
      </c>
      <c r="J12" s="21">
        <v>2712.6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2608</v>
      </c>
      <c r="R12" s="21">
        <v>769451.6</v>
      </c>
      <c r="S12" s="25">
        <v>0</v>
      </c>
      <c r="T12" s="26">
        <v>0</v>
      </c>
      <c r="U12" s="27">
        <v>36</v>
      </c>
      <c r="V12" s="21">
        <v>3668</v>
      </c>
      <c r="W12" s="27">
        <v>0</v>
      </c>
      <c r="X12" s="26">
        <v>40</v>
      </c>
      <c r="Y12" s="20">
        <f t="shared" ref="Y12:Y18" si="2">+W12+U12+S12+Q12+O12+M12+K12+I12+G12+E12</f>
        <v>2751</v>
      </c>
      <c r="Z12" s="21">
        <f t="shared" si="0"/>
        <v>868872.2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(令和7年4月)'!S20</f>
        <v>487397.6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(令和7年4月)'!S21</f>
        <v>481935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(令和7年4月)'!T22</f>
        <v>39369571.599999994</v>
      </c>
      <c r="AH12" s="155">
        <f t="shared" si="1"/>
        <v>3280797.6333333328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38</v>
      </c>
      <c r="F13" s="24">
        <v>11400</v>
      </c>
      <c r="G13" s="29">
        <v>195</v>
      </c>
      <c r="H13" s="30">
        <v>195000</v>
      </c>
      <c r="I13" s="37">
        <v>66.5</v>
      </c>
      <c r="J13" s="38">
        <v>44358.600000000108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6898</v>
      </c>
      <c r="R13" s="36">
        <v>2203422.7999999998</v>
      </c>
      <c r="S13" s="29">
        <v>0</v>
      </c>
      <c r="T13" s="30">
        <v>0</v>
      </c>
      <c r="U13" s="35">
        <v>392</v>
      </c>
      <c r="V13" s="36">
        <v>88764</v>
      </c>
      <c r="W13" s="35">
        <v>15</v>
      </c>
      <c r="X13" s="30">
        <v>33761</v>
      </c>
      <c r="Y13" s="37">
        <f t="shared" si="2"/>
        <v>7624.5</v>
      </c>
      <c r="Z13" s="36">
        <f t="shared" si="0"/>
        <v>2595859.4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(令和7年4月)'!U20</f>
        <v>40521.699999999997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(令和7年4月)'!U21</f>
        <v>41162.6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(令和7年4月)'!V22</f>
        <v>23296775.913953483</v>
      </c>
      <c r="AH13" s="88">
        <f t="shared" si="1"/>
        <v>1941397.9928294569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172</v>
      </c>
      <c r="N14" s="75">
        <v>8077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172</v>
      </c>
      <c r="Z14" s="14">
        <f t="shared" si="0"/>
        <v>8077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(令和7年4月)'!W20</f>
        <v>52045.886000000006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(令和7年4月)'!W21</f>
        <v>51424.196000000011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(令和7年4月)'!X22</f>
        <v>14077749</v>
      </c>
      <c r="AH14" s="155">
        <f t="shared" si="1"/>
        <v>1173145.75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1503</v>
      </c>
      <c r="N15" s="76">
        <v>150054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1503</v>
      </c>
      <c r="Z15" s="24">
        <f t="shared" si="0"/>
        <v>150054</v>
      </c>
      <c r="AD15" s="3">
        <f>SUM(AD5:AD14)</f>
        <v>1094423.656</v>
      </c>
      <c r="AE15" s="3">
        <f>SUM(AE5:AE14)</f>
        <v>1088519.2520000001</v>
      </c>
      <c r="AG15" s="3">
        <f>SUM(AG5:AG14)</f>
        <v>386713606.65569896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1957</v>
      </c>
      <c r="N16" s="36">
        <v>272984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1957</v>
      </c>
      <c r="Z16" s="36">
        <f t="shared" si="0"/>
        <v>272984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892</v>
      </c>
      <c r="H17" s="18">
        <v>303732</v>
      </c>
      <c r="I17" s="13">
        <v>176</v>
      </c>
      <c r="J17" s="14">
        <v>104461</v>
      </c>
      <c r="K17" s="19">
        <v>45</v>
      </c>
      <c r="L17" s="18">
        <v>28725</v>
      </c>
      <c r="M17" s="13">
        <v>600.14400000000001</v>
      </c>
      <c r="N17" s="75">
        <v>189737</v>
      </c>
      <c r="O17" s="19">
        <v>3241</v>
      </c>
      <c r="P17" s="18">
        <v>1288358</v>
      </c>
      <c r="Q17" s="13">
        <v>3781</v>
      </c>
      <c r="R17" s="14">
        <v>1285573</v>
      </c>
      <c r="S17" s="19">
        <v>428</v>
      </c>
      <c r="T17" s="18">
        <v>100829</v>
      </c>
      <c r="U17" s="13">
        <v>4</v>
      </c>
      <c r="V17" s="14">
        <v>4840</v>
      </c>
      <c r="W17" s="13">
        <v>5112.4059999999999</v>
      </c>
      <c r="X17" s="18">
        <v>525086</v>
      </c>
      <c r="Y17" s="41">
        <f t="shared" si="2"/>
        <v>14279.55</v>
      </c>
      <c r="Z17" s="42">
        <f t="shared" si="0"/>
        <v>3831341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(令和7年4月)'!Y20</f>
        <v>1094423.656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(令和7年4月)'!Y21</f>
        <v>1088519.2520000001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(令和7年4月)'!Y22</f>
        <v>1593119.6153999995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(令和7年4月)'!Z22</f>
        <v>386713606.65569901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945</v>
      </c>
      <c r="H18" s="26">
        <v>330734</v>
      </c>
      <c r="I18" s="27">
        <v>242</v>
      </c>
      <c r="J18" s="21">
        <v>120609</v>
      </c>
      <c r="K18" s="25">
        <v>65</v>
      </c>
      <c r="L18" s="26">
        <v>38565</v>
      </c>
      <c r="M18" s="27">
        <v>378.084</v>
      </c>
      <c r="N18" s="21">
        <v>131727</v>
      </c>
      <c r="O18" s="25">
        <v>3190</v>
      </c>
      <c r="P18" s="26">
        <v>1291719</v>
      </c>
      <c r="Q18" s="27">
        <v>4517</v>
      </c>
      <c r="R18" s="21">
        <v>1201118</v>
      </c>
      <c r="S18" s="25">
        <v>481</v>
      </c>
      <c r="T18" s="26">
        <v>114455</v>
      </c>
      <c r="U18" s="27">
        <v>4</v>
      </c>
      <c r="V18" s="21">
        <v>4840</v>
      </c>
      <c r="W18" s="27">
        <v>4971.5059999999994</v>
      </c>
      <c r="X18" s="26">
        <v>506891</v>
      </c>
      <c r="Y18" s="23">
        <f t="shared" si="2"/>
        <v>14793.59</v>
      </c>
      <c r="Z18" s="24">
        <f t="shared" si="0"/>
        <v>3740658</v>
      </c>
      <c r="AF18" s="157" t="s">
        <v>114</v>
      </c>
      <c r="AG18" s="157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1119</v>
      </c>
      <c r="H19" s="34">
        <v>338104</v>
      </c>
      <c r="I19" s="23">
        <v>336</v>
      </c>
      <c r="J19" s="24">
        <v>236649</v>
      </c>
      <c r="K19" s="78">
        <v>59</v>
      </c>
      <c r="L19" s="34">
        <v>48460</v>
      </c>
      <c r="M19" s="23">
        <v>1477.1320000000001</v>
      </c>
      <c r="N19" s="24">
        <v>409790</v>
      </c>
      <c r="O19" s="33">
        <v>1596</v>
      </c>
      <c r="P19" s="34">
        <v>619777.5</v>
      </c>
      <c r="Q19" s="23">
        <v>6719</v>
      </c>
      <c r="R19" s="24">
        <v>2438824.8619999997</v>
      </c>
      <c r="S19" s="33">
        <v>90</v>
      </c>
      <c r="T19" s="34">
        <v>19956</v>
      </c>
      <c r="U19" s="23">
        <v>55</v>
      </c>
      <c r="V19" s="24">
        <v>12100</v>
      </c>
      <c r="W19" s="23">
        <v>5373.3567000000003</v>
      </c>
      <c r="X19" s="34">
        <v>744375</v>
      </c>
      <c r="Y19" s="35">
        <f>+W19+U19+S19+Q19+O19+M19+K19+I19+G19+E19</f>
        <v>16824.488700000002</v>
      </c>
      <c r="Z19" s="36">
        <f>+X19+V19+T19+R19+P19+N19+L19+J19+H19+F19</f>
        <v>4868036.3619999997</v>
      </c>
      <c r="AF19" s="156">
        <f>+AF17/12</f>
        <v>132759.96794999996</v>
      </c>
      <c r="AG19" s="156">
        <f>+AG17/12</f>
        <v>32226133.887974918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860</v>
      </c>
      <c r="F20" s="14">
        <f t="shared" ref="F20:X22" si="3">F5+F8+F11+F14+F17</f>
        <v>76635</v>
      </c>
      <c r="G20" s="19">
        <f>G5+G8+G11+G14+G17</f>
        <v>1137.3890000000001</v>
      </c>
      <c r="H20" s="18">
        <f t="shared" si="3"/>
        <v>471972</v>
      </c>
      <c r="I20" s="13">
        <f t="shared" si="3"/>
        <v>2110.2260000000001</v>
      </c>
      <c r="J20" s="14">
        <f t="shared" si="3"/>
        <v>1492739.290909091</v>
      </c>
      <c r="K20" s="19">
        <f t="shared" si="3"/>
        <v>1091</v>
      </c>
      <c r="L20" s="18">
        <f t="shared" si="3"/>
        <v>2696088</v>
      </c>
      <c r="M20" s="13">
        <f t="shared" si="3"/>
        <v>6426.1440000000002</v>
      </c>
      <c r="N20" s="14">
        <f t="shared" si="3"/>
        <v>1484947.8</v>
      </c>
      <c r="O20" s="19">
        <f t="shared" si="3"/>
        <v>4106</v>
      </c>
      <c r="P20" s="18">
        <f t="shared" si="3"/>
        <v>1327324.1000000001</v>
      </c>
      <c r="Q20" s="13">
        <f t="shared" si="3"/>
        <v>26644.7</v>
      </c>
      <c r="R20" s="14">
        <f t="shared" si="3"/>
        <v>4929202.6999999993</v>
      </c>
      <c r="S20" s="19">
        <f t="shared" si="3"/>
        <v>39718</v>
      </c>
      <c r="T20" s="18">
        <f t="shared" si="3"/>
        <v>7891099.0999999996</v>
      </c>
      <c r="U20" s="13">
        <f t="shared" si="3"/>
        <v>3955.7000000000003</v>
      </c>
      <c r="V20" s="14">
        <f t="shared" si="3"/>
        <v>1658805.7251585624</v>
      </c>
      <c r="W20" s="13">
        <f t="shared" si="3"/>
        <v>6115.4059999999999</v>
      </c>
      <c r="X20" s="18">
        <f t="shared" si="3"/>
        <v>716933</v>
      </c>
      <c r="Y20" s="31">
        <f t="shared" ref="Y20:Z21" si="4">+Y17+Y14+Y11+Y8+Y5</f>
        <v>92164.565000000017</v>
      </c>
      <c r="Z20" s="32">
        <f t="shared" si="4"/>
        <v>22745746.716067657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863</v>
      </c>
      <c r="F21" s="21">
        <f t="shared" si="5"/>
        <v>98408.6</v>
      </c>
      <c r="G21" s="25">
        <f t="shared" si="5"/>
        <v>1181.923</v>
      </c>
      <c r="H21" s="26">
        <f t="shared" si="5"/>
        <v>493374</v>
      </c>
      <c r="I21" s="27">
        <f t="shared" si="5"/>
        <v>1966.2170000000001</v>
      </c>
      <c r="J21" s="21">
        <f t="shared" si="5"/>
        <v>1308265.6000000001</v>
      </c>
      <c r="K21" s="25">
        <f t="shared" si="5"/>
        <v>977</v>
      </c>
      <c r="L21" s="26">
        <f t="shared" si="5"/>
        <v>2399368</v>
      </c>
      <c r="M21" s="27">
        <f t="shared" si="5"/>
        <v>7991.0839999999998</v>
      </c>
      <c r="N21" s="21">
        <f t="shared" si="5"/>
        <v>1535221.5</v>
      </c>
      <c r="O21" s="25">
        <f t="shared" si="5"/>
        <v>4116</v>
      </c>
      <c r="P21" s="26">
        <f t="shared" si="5"/>
        <v>1335611.8999999999</v>
      </c>
      <c r="Q21" s="27">
        <f t="shared" si="5"/>
        <v>24698.9</v>
      </c>
      <c r="R21" s="21">
        <f t="shared" si="5"/>
        <v>4525343.2</v>
      </c>
      <c r="S21" s="25">
        <f t="shared" si="5"/>
        <v>38158</v>
      </c>
      <c r="T21" s="26">
        <f t="shared" si="5"/>
        <v>7433170.0999999996</v>
      </c>
      <c r="U21" s="27">
        <f t="shared" si="3"/>
        <v>3381.9</v>
      </c>
      <c r="V21" s="21">
        <f t="shared" si="3"/>
        <v>1239537.38794926</v>
      </c>
      <c r="W21" s="27">
        <f t="shared" si="3"/>
        <v>5633.5059999999994</v>
      </c>
      <c r="X21" s="26">
        <f t="shared" si="3"/>
        <v>2599922.7000000002</v>
      </c>
      <c r="Y21" s="23">
        <f t="shared" si="4"/>
        <v>88967.53</v>
      </c>
      <c r="Z21" s="24">
        <f t="shared" si="4"/>
        <v>22968222.98794926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1618.9</v>
      </c>
      <c r="F22" s="24">
        <f>F7+F10+F13+F16+F19</f>
        <v>297025.40000000002</v>
      </c>
      <c r="G22" s="33">
        <f t="shared" si="3"/>
        <v>1645.365</v>
      </c>
      <c r="H22" s="34">
        <f t="shared" si="3"/>
        <v>711882</v>
      </c>
      <c r="I22" s="23">
        <f t="shared" si="3"/>
        <v>2700.9090000000001</v>
      </c>
      <c r="J22" s="24">
        <f t="shared" si="3"/>
        <v>1897634.6090909091</v>
      </c>
      <c r="K22" s="33">
        <f t="shared" si="3"/>
        <v>6211</v>
      </c>
      <c r="L22" s="34">
        <f t="shared" si="3"/>
        <v>6317590</v>
      </c>
      <c r="M22" s="23">
        <f t="shared" si="3"/>
        <v>12791.431999999999</v>
      </c>
      <c r="N22" s="24">
        <f t="shared" si="3"/>
        <v>2772602.753</v>
      </c>
      <c r="O22" s="33">
        <f t="shared" si="3"/>
        <v>4342</v>
      </c>
      <c r="P22" s="34">
        <f t="shared" si="3"/>
        <v>1097839.8999999999</v>
      </c>
      <c r="Q22" s="23">
        <f t="shared" si="3"/>
        <v>57936.700000000004</v>
      </c>
      <c r="R22" s="24">
        <f t="shared" si="3"/>
        <v>11435732.4376</v>
      </c>
      <c r="S22" s="33">
        <f t="shared" si="3"/>
        <v>34060.800000000003</v>
      </c>
      <c r="T22" s="34">
        <f t="shared" si="3"/>
        <v>3469167.3</v>
      </c>
      <c r="U22" s="23">
        <f t="shared" si="3"/>
        <v>4387.2000000000007</v>
      </c>
      <c r="V22" s="24">
        <f t="shared" si="3"/>
        <v>1848371.3534883722</v>
      </c>
      <c r="W22" s="23">
        <f t="shared" si="3"/>
        <v>7589.5567000000001</v>
      </c>
      <c r="X22" s="34">
        <f t="shared" si="3"/>
        <v>1267284</v>
      </c>
      <c r="Y22" s="23">
        <f>+Y19+Y16+Y13+Y10+Y7</f>
        <v>133283.8627</v>
      </c>
      <c r="Z22" s="24">
        <f>+Z19+Z16+Z13+Z10+Z7</f>
        <v>31115129.753179282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53.165884966674895</v>
      </c>
      <c r="F23" s="174"/>
      <c r="G23" s="173">
        <f>(G20+G21)/(G22+G41)*100</f>
        <v>69.539082963147735</v>
      </c>
      <c r="H23" s="174"/>
      <c r="I23" s="173">
        <f>(I20+I21)/(I22+I41)*100</f>
        <v>77.531211194624987</v>
      </c>
      <c r="J23" s="174"/>
      <c r="K23" s="173">
        <f>(K20+K21)/(K22+K41)*100</f>
        <v>16.8020799480013</v>
      </c>
      <c r="L23" s="174"/>
      <c r="M23" s="173">
        <f>(M20+M21)/(M22+M41)*100</f>
        <v>53.106424372299145</v>
      </c>
      <c r="N23" s="174"/>
      <c r="O23" s="173">
        <f>(O20+O21)/(O22+O41)*100</f>
        <v>94.570968484011956</v>
      </c>
      <c r="P23" s="174"/>
      <c r="Q23" s="173">
        <f>(Q20+Q21)/(Q22+Q41)*100</f>
        <v>45.066867027831712</v>
      </c>
      <c r="R23" s="174"/>
      <c r="S23" s="173">
        <f>(S20+S21)/(S22+S41)*100</f>
        <v>116.99838946179177</v>
      </c>
      <c r="T23" s="174"/>
      <c r="U23" s="173">
        <f>(U20+W20)/(U22+U41)*100</f>
        <v>122.80937980147793</v>
      </c>
      <c r="V23" s="174"/>
      <c r="W23" s="173">
        <f>(W20+W21)/(W22+W41)*100</f>
        <v>79.939725172664367</v>
      </c>
      <c r="X23" s="174"/>
      <c r="Y23" s="173">
        <f>(Y20+Y21)/(Y22+Y41)*100</f>
        <v>68.774583354321521</v>
      </c>
      <c r="Z23" s="174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183473.59318055472</v>
      </c>
      <c r="F24" s="178"/>
      <c r="G24" s="175">
        <f>H22/G22*1000</f>
        <v>432659.01486904116</v>
      </c>
      <c r="H24" s="176"/>
      <c r="I24" s="165">
        <f>J22/I22*1000</f>
        <v>702591.09399498801</v>
      </c>
      <c r="J24" s="166"/>
      <c r="K24" s="175">
        <f>L22/K22*1000</f>
        <v>1017161.4876831428</v>
      </c>
      <c r="L24" s="176"/>
      <c r="M24" s="165">
        <f>N22/M22*1000</f>
        <v>216754.68024221214</v>
      </c>
      <c r="N24" s="166"/>
      <c r="O24" s="175">
        <f>P22/O22*1000</f>
        <v>252841.98526024871</v>
      </c>
      <c r="P24" s="176"/>
      <c r="Q24" s="165">
        <f>R22/Q22*1000</f>
        <v>197383.22061146042</v>
      </c>
      <c r="R24" s="166"/>
      <c r="S24" s="175">
        <f>T22/S22*1000</f>
        <v>101852.19666009017</v>
      </c>
      <c r="T24" s="176"/>
      <c r="U24" s="165">
        <f>V22/U22*1000</f>
        <v>421310.02769155084</v>
      </c>
      <c r="V24" s="166"/>
      <c r="W24" s="175">
        <f>X22/W22*1000</f>
        <v>166977.34137752737</v>
      </c>
      <c r="X24" s="176"/>
      <c r="Y24" s="165">
        <f>Z22/Y22*1000</f>
        <v>233450.0900774035</v>
      </c>
      <c r="Z24" s="166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1.2146256622558105</v>
      </c>
      <c r="F25" s="49"/>
      <c r="G25" s="50">
        <f>G22/Y22*100</f>
        <v>1.234481779466015</v>
      </c>
      <c r="H25" s="51"/>
      <c r="I25" s="48">
        <f>I22/Y22*100</f>
        <v>2.0264336171583661</v>
      </c>
      <c r="J25" s="49"/>
      <c r="K25" s="50">
        <f>K22/Y22*100</f>
        <v>4.6599789908399769</v>
      </c>
      <c r="L25" s="51"/>
      <c r="M25" s="48">
        <f>M22/Y22*100</f>
        <v>9.5971348225339206</v>
      </c>
      <c r="N25" s="49"/>
      <c r="O25" s="50">
        <f>O22/Y22*100</f>
        <v>3.2577087068470743</v>
      </c>
      <c r="P25" s="51"/>
      <c r="Q25" s="48">
        <f>Q22/Y22*100</f>
        <v>43.468653163516102</v>
      </c>
      <c r="R25" s="49"/>
      <c r="S25" s="50">
        <f>S22/Y22*100</f>
        <v>25.555081695572738</v>
      </c>
      <c r="T25" s="51"/>
      <c r="U25" s="48">
        <f>U22/Y22*100</f>
        <v>3.2916212894241106</v>
      </c>
      <c r="V25" s="49"/>
      <c r="W25" s="50">
        <f>W22/Y22*100</f>
        <v>5.6942802723858934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0" t="s">
        <v>42</v>
      </c>
      <c r="C27" s="4" t="s">
        <v>43</v>
      </c>
      <c r="D27" s="54" t="s">
        <v>21</v>
      </c>
      <c r="E27" s="131">
        <f>+'(令和6年4月)'!E20</f>
        <v>927</v>
      </c>
      <c r="F27" s="131">
        <f>+'(令和6年4月)'!F20</f>
        <v>83944</v>
      </c>
      <c r="G27" s="131">
        <f>+'(令和6年4月)'!G20</f>
        <v>1138.0409999999999</v>
      </c>
      <c r="H27" s="131">
        <f>+'(令和6年4月)'!H20</f>
        <v>474145</v>
      </c>
      <c r="I27" s="131">
        <f>+'(令和6年4月)'!I20</f>
        <v>1717</v>
      </c>
      <c r="J27" s="131">
        <f>+'(令和6年4月)'!J20</f>
        <v>1354948.8181818181</v>
      </c>
      <c r="K27" s="131">
        <f>+'(令和6年4月)'!K20</f>
        <v>1406</v>
      </c>
      <c r="L27" s="131">
        <f>+'(令和6年4月)'!L20</f>
        <v>2763071</v>
      </c>
      <c r="M27" s="131">
        <f>+'(令和6年4月)'!M20</f>
        <v>6741.0959999999995</v>
      </c>
      <c r="N27" s="131">
        <f>+'(令和6年4月)'!N20</f>
        <v>1524248.3029999998</v>
      </c>
      <c r="O27" s="131">
        <f>+'(令和6年4月)'!O20</f>
        <v>4850</v>
      </c>
      <c r="P27" s="131">
        <f>+'(令和6年4月)'!P20</f>
        <v>1605979.6</v>
      </c>
      <c r="Q27" s="131">
        <f>+'(令和6年4月)'!Q20</f>
        <v>28542</v>
      </c>
      <c r="R27" s="131">
        <f>+'(令和6年4月)'!R20</f>
        <v>5854117.5756000001</v>
      </c>
      <c r="S27" s="131">
        <f>+'(令和6年4月)'!S20</f>
        <v>48136</v>
      </c>
      <c r="T27" s="131">
        <f>+'(令和6年4月)'!T20</f>
        <v>9497873.4000000004</v>
      </c>
      <c r="U27" s="131">
        <f>+'(令和6年4月)'!U20</f>
        <v>3164</v>
      </c>
      <c r="V27" s="131">
        <f>+'(令和6年4月)'!V20</f>
        <v>823138.48604651168</v>
      </c>
      <c r="W27" s="131">
        <f>+'(令和6年4月)'!W20</f>
        <v>4065.1970000000001</v>
      </c>
      <c r="X27" s="131">
        <f>+'(令和6年4月)'!X20</f>
        <v>634791</v>
      </c>
      <c r="Y27" s="131">
        <f>+'(令和6年4月)'!Y20</f>
        <v>100686.334</v>
      </c>
      <c r="Z27" s="131">
        <f>+'(令和6年4月)'!Z20</f>
        <v>24616257.18282833</v>
      </c>
    </row>
    <row r="28" spans="1:40" ht="18.95" customHeight="1" thickBot="1" x14ac:dyDescent="0.2">
      <c r="A28" s="22"/>
      <c r="B28" s="171"/>
      <c r="C28" s="7"/>
      <c r="D28" s="55" t="s">
        <v>22</v>
      </c>
      <c r="E28" s="131">
        <f>+'(令和6年4月)'!E21</f>
        <v>1017.008</v>
      </c>
      <c r="F28" s="131">
        <f>+'(令和6年4月)'!F21</f>
        <v>95602.4</v>
      </c>
      <c r="G28" s="131">
        <f>+'(令和6年4月)'!G21</f>
        <v>1064.4169999999999</v>
      </c>
      <c r="H28" s="131">
        <f>+'(令和6年4月)'!H21</f>
        <v>443432.2</v>
      </c>
      <c r="I28" s="131">
        <f>+'(令和6年4月)'!I21</f>
        <v>1728</v>
      </c>
      <c r="J28" s="131">
        <f>+'(令和6年4月)'!J21</f>
        <v>1201224.6909090909</v>
      </c>
      <c r="K28" s="131">
        <f>+'(令和6年4月)'!K21</f>
        <v>1570</v>
      </c>
      <c r="L28" s="131">
        <f>+'(令和6年4月)'!L21</f>
        <v>3015966</v>
      </c>
      <c r="M28" s="131">
        <f>+'(令和6年4月)'!M21</f>
        <v>8082.2370000000001</v>
      </c>
      <c r="N28" s="131">
        <f>+'(令和6年4月)'!N21</f>
        <v>1728339.8</v>
      </c>
      <c r="O28" s="131">
        <f>+'(令和6年4月)'!O21</f>
        <v>4680</v>
      </c>
      <c r="P28" s="131">
        <f>+'(令和6年4月)'!P21</f>
        <v>1525050</v>
      </c>
      <c r="Q28" s="131">
        <f>+'(令和6年4月)'!Q21</f>
        <v>27487</v>
      </c>
      <c r="R28" s="131">
        <f>+'(令和6年4月)'!R21</f>
        <v>5556287.5</v>
      </c>
      <c r="S28" s="131">
        <f>+'(令和6年4月)'!S21</f>
        <v>45759</v>
      </c>
      <c r="T28" s="131">
        <f>+'(令和6年4月)'!T21</f>
        <v>8883621.5</v>
      </c>
      <c r="U28" s="131">
        <f>+'(令和6年4月)'!U21</f>
        <v>3558</v>
      </c>
      <c r="V28" s="131">
        <f>+'(令和6年4月)'!V21</f>
        <v>1283694.7604651162</v>
      </c>
      <c r="W28" s="131">
        <f>+'(令和6年4月)'!W21</f>
        <v>3908.527</v>
      </c>
      <c r="X28" s="131">
        <f>+'(令和6年4月)'!X21</f>
        <v>617937</v>
      </c>
      <c r="Y28" s="131">
        <f>+'(令和6年4月)'!Y21</f>
        <v>98854.188999999998</v>
      </c>
      <c r="Z28" s="131">
        <f>+'(令和6年4月)'!Z21</f>
        <v>24351155.851374209</v>
      </c>
    </row>
    <row r="29" spans="1:40" ht="18.95" customHeight="1" thickBot="1" x14ac:dyDescent="0.2">
      <c r="A29" s="22"/>
      <c r="B29" s="171"/>
      <c r="C29" s="7"/>
      <c r="D29" s="55" t="s">
        <v>24</v>
      </c>
      <c r="E29" s="131">
        <f>+'(令和6年4月)'!E22</f>
        <v>1679.9</v>
      </c>
      <c r="F29" s="131">
        <f>+'(令和6年4月)'!F22</f>
        <v>297341.59999999998</v>
      </c>
      <c r="G29" s="131">
        <f>+'(令和6年4月)'!G22</f>
        <v>1591.5430000000001</v>
      </c>
      <c r="H29" s="131">
        <f>+'(令和6年4月)'!H22</f>
        <v>713723</v>
      </c>
      <c r="I29" s="131">
        <f>+'(令和6年4月)'!I22</f>
        <v>3433</v>
      </c>
      <c r="J29" s="131">
        <f>+'(令和6年4月)'!J22</f>
        <v>2990140.1636363636</v>
      </c>
      <c r="K29" s="131">
        <f>+'(令和6年4月)'!K22</f>
        <v>4361</v>
      </c>
      <c r="L29" s="131">
        <f>+'(令和6年4月)'!L22</f>
        <v>8501984</v>
      </c>
      <c r="M29" s="131">
        <f>+'(令和6年4月)'!M22</f>
        <v>14409.35</v>
      </c>
      <c r="N29" s="131">
        <f>+'(令和6年4月)'!N22</f>
        <v>3148620.253</v>
      </c>
      <c r="O29" s="131">
        <f>+'(令和6年4月)'!O22</f>
        <v>5046</v>
      </c>
      <c r="P29" s="131">
        <f>+'(令和6年4月)'!P22</f>
        <v>1572611.6</v>
      </c>
      <c r="Q29" s="131">
        <f>+'(令和6年4月)'!Q22</f>
        <v>58003.9</v>
      </c>
      <c r="R29" s="131">
        <f>+'(令和6年4月)'!R22</f>
        <v>10868594.937600002</v>
      </c>
      <c r="S29" s="131">
        <f>+'(令和6年4月)'!S22</f>
        <v>33998.199999999997</v>
      </c>
      <c r="T29" s="131">
        <f>+'(令和6年4月)'!T22</f>
        <v>3400244.9</v>
      </c>
      <c r="U29" s="131">
        <f>+'(令和6年4月)'!U22</f>
        <v>5062.5</v>
      </c>
      <c r="V29" s="131">
        <f>+'(令和6年4月)'!V22</f>
        <v>1728398.7604651162</v>
      </c>
      <c r="W29" s="131">
        <f>+'(令和6年4月)'!W22</f>
        <v>7070.756699999999</v>
      </c>
      <c r="X29" s="131">
        <f>+'(令和6年4月)'!X22</f>
        <v>1655469</v>
      </c>
      <c r="Y29" s="131">
        <f>+'(令和6年4月)'!Y22</f>
        <v>134656.14970000001</v>
      </c>
      <c r="Z29" s="131">
        <f>+'(令和6年4月)'!Z22</f>
        <v>34877128.214701481</v>
      </c>
    </row>
    <row r="30" spans="1:40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+'(令和6年4月)'!E23</f>
        <v>56.351194037465277</v>
      </c>
      <c r="F30" s="164">
        <f>+'(令和5年1月)'!F23</f>
        <v>0</v>
      </c>
      <c r="G30" s="163">
        <f>+'(令和6年4月)'!G23</f>
        <v>70.83083826076664</v>
      </c>
      <c r="H30" s="164">
        <f>+'(令和5年1月)'!H23</f>
        <v>0</v>
      </c>
      <c r="I30" s="163">
        <f>+'(令和6年4月)'!I23</f>
        <v>50.094517958412098</v>
      </c>
      <c r="J30" s="164">
        <f>+'(令和5年1月)'!J23</f>
        <v>0</v>
      </c>
      <c r="K30" s="163">
        <f>+'(令和6年4月)'!K23</f>
        <v>33.490884537474678</v>
      </c>
      <c r="L30" s="164">
        <f>+'(令和5年1月)'!L23</f>
        <v>0</v>
      </c>
      <c r="M30" s="163">
        <f>+'(令和6年4月)'!M23</f>
        <v>49.149241204554087</v>
      </c>
      <c r="N30" s="164">
        <f>+'(令和5年1月)'!N23</f>
        <v>0</v>
      </c>
      <c r="O30" s="163">
        <f>+'(令和6年4月)'!O23</f>
        <v>96.049183632332188</v>
      </c>
      <c r="P30" s="164">
        <f>+'(令和5年1月)'!P23</f>
        <v>0</v>
      </c>
      <c r="Q30" s="163">
        <f>+'(令和6年4月)'!Q23</f>
        <v>48.740874515453299</v>
      </c>
      <c r="R30" s="164">
        <f>+'(令和5年1月)'!R23</f>
        <v>0</v>
      </c>
      <c r="S30" s="163">
        <f>+'(令和6年4月)'!S23</f>
        <v>143.09030561084072</v>
      </c>
      <c r="T30" s="164">
        <f>+'(令和5年1月)'!T23</f>
        <v>0</v>
      </c>
      <c r="U30" s="163">
        <f>+'(令和6年4月)'!U23</f>
        <v>63.903412871945996</v>
      </c>
      <c r="V30" s="164">
        <f>+'(令和5年1月)'!V23</f>
        <v>0</v>
      </c>
      <c r="W30" s="163">
        <f>+'(令和6年4月)'!W23</f>
        <v>57.016898737671958</v>
      </c>
      <c r="X30" s="164">
        <f>+'(令和5年1月)'!X23</f>
        <v>0</v>
      </c>
      <c r="Y30" s="163">
        <f>+'(令和6年4月)'!Y23</f>
        <v>74.600122557727971</v>
      </c>
      <c r="Z30" s="164">
        <f>+'(令和5年1月)'!Z23</f>
        <v>0</v>
      </c>
    </row>
    <row r="31" spans="1:40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-67</v>
      </c>
      <c r="F31" s="91">
        <f t="shared" ref="F31:Z33" si="6">F20-F27</f>
        <v>-7309</v>
      </c>
      <c r="G31" s="92">
        <f t="shared" si="6"/>
        <v>-0.65199999999981628</v>
      </c>
      <c r="H31" s="93">
        <f t="shared" si="6"/>
        <v>-2173</v>
      </c>
      <c r="I31" s="90">
        <f t="shared" si="6"/>
        <v>393.22600000000011</v>
      </c>
      <c r="J31" s="91">
        <f t="shared" si="6"/>
        <v>137790.47272727289</v>
      </c>
      <c r="K31" s="92">
        <f t="shared" si="6"/>
        <v>-315</v>
      </c>
      <c r="L31" s="93">
        <f t="shared" si="6"/>
        <v>-66983</v>
      </c>
      <c r="M31" s="90">
        <f t="shared" si="6"/>
        <v>-314.95199999999932</v>
      </c>
      <c r="N31" s="91">
        <f t="shared" si="6"/>
        <v>-39300.502999999793</v>
      </c>
      <c r="O31" s="92">
        <f t="shared" si="6"/>
        <v>-744</v>
      </c>
      <c r="P31" s="93">
        <f t="shared" si="6"/>
        <v>-278655.5</v>
      </c>
      <c r="Q31" s="90">
        <f t="shared" si="6"/>
        <v>-1897.2999999999993</v>
      </c>
      <c r="R31" s="91">
        <f t="shared" si="6"/>
        <v>-924914.87560000084</v>
      </c>
      <c r="S31" s="92">
        <f t="shared" si="6"/>
        <v>-8418</v>
      </c>
      <c r="T31" s="93">
        <f t="shared" si="6"/>
        <v>-1606774.3000000007</v>
      </c>
      <c r="U31" s="90">
        <f t="shared" si="6"/>
        <v>791.70000000000027</v>
      </c>
      <c r="V31" s="91">
        <f t="shared" si="6"/>
        <v>835667.23911205074</v>
      </c>
      <c r="W31" s="92">
        <f t="shared" si="6"/>
        <v>2050.2089999999998</v>
      </c>
      <c r="X31" s="93">
        <f t="shared" si="6"/>
        <v>82142</v>
      </c>
      <c r="Y31" s="90">
        <f t="shared" si="6"/>
        <v>-8521.7689999999857</v>
      </c>
      <c r="Z31" s="91">
        <f t="shared" si="6"/>
        <v>-1870510.4667606726</v>
      </c>
    </row>
    <row r="32" spans="1:40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7">E21-E28</f>
        <v>-154.00800000000004</v>
      </c>
      <c r="F32" s="95">
        <f t="shared" si="7"/>
        <v>2806.2000000000116</v>
      </c>
      <c r="G32" s="96">
        <f t="shared" si="7"/>
        <v>117.50600000000009</v>
      </c>
      <c r="H32" s="97">
        <f t="shared" si="7"/>
        <v>49941.799999999988</v>
      </c>
      <c r="I32" s="94">
        <f t="shared" si="7"/>
        <v>238.2170000000001</v>
      </c>
      <c r="J32" s="95">
        <f t="shared" si="7"/>
        <v>107040.90909090918</v>
      </c>
      <c r="K32" s="96">
        <f t="shared" si="7"/>
        <v>-593</v>
      </c>
      <c r="L32" s="97">
        <f t="shared" si="7"/>
        <v>-616598</v>
      </c>
      <c r="M32" s="94">
        <f t="shared" si="7"/>
        <v>-91.153000000000247</v>
      </c>
      <c r="N32" s="95">
        <f t="shared" si="7"/>
        <v>-193118.30000000005</v>
      </c>
      <c r="O32" s="96">
        <f t="shared" si="7"/>
        <v>-564</v>
      </c>
      <c r="P32" s="97">
        <f t="shared" si="7"/>
        <v>-189438.10000000009</v>
      </c>
      <c r="Q32" s="94">
        <f t="shared" si="7"/>
        <v>-2788.0999999999985</v>
      </c>
      <c r="R32" s="95">
        <f t="shared" si="7"/>
        <v>-1030944.2999999998</v>
      </c>
      <c r="S32" s="96">
        <f t="shared" si="7"/>
        <v>-7601</v>
      </c>
      <c r="T32" s="97">
        <f t="shared" si="7"/>
        <v>-1450451.4000000004</v>
      </c>
      <c r="U32" s="94">
        <f>W20-U28</f>
        <v>2557.4059999999999</v>
      </c>
      <c r="V32" s="95">
        <f t="shared" si="6"/>
        <v>-44157.372515856288</v>
      </c>
      <c r="W32" s="96">
        <f t="shared" si="6"/>
        <v>1724.9789999999994</v>
      </c>
      <c r="X32" s="97">
        <f t="shared" si="6"/>
        <v>1981985.7000000002</v>
      </c>
      <c r="Y32" s="94">
        <f t="shared" si="6"/>
        <v>-9886.6589999999997</v>
      </c>
      <c r="Z32" s="95">
        <f t="shared" si="6"/>
        <v>-1382932.8634249493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7"/>
        <v>-61</v>
      </c>
      <c r="F33" s="95">
        <f t="shared" si="6"/>
        <v>-316.19999999995343</v>
      </c>
      <c r="G33" s="96">
        <f t="shared" si="6"/>
        <v>53.821999999999889</v>
      </c>
      <c r="H33" s="97">
        <f t="shared" si="6"/>
        <v>-1841</v>
      </c>
      <c r="I33" s="94">
        <f t="shared" si="6"/>
        <v>-732.09099999999989</v>
      </c>
      <c r="J33" s="95">
        <f t="shared" si="6"/>
        <v>-1092505.5545454544</v>
      </c>
      <c r="K33" s="96">
        <f t="shared" si="6"/>
        <v>1850</v>
      </c>
      <c r="L33" s="97">
        <f t="shared" si="6"/>
        <v>-2184394</v>
      </c>
      <c r="M33" s="94">
        <f t="shared" si="6"/>
        <v>-1617.9180000000015</v>
      </c>
      <c r="N33" s="95">
        <f t="shared" si="6"/>
        <v>-376017.5</v>
      </c>
      <c r="O33" s="96">
        <f t="shared" si="6"/>
        <v>-704</v>
      </c>
      <c r="P33" s="97">
        <f t="shared" si="6"/>
        <v>-474771.70000000019</v>
      </c>
      <c r="Q33" s="94">
        <f t="shared" si="6"/>
        <v>-67.19999999999709</v>
      </c>
      <c r="R33" s="95">
        <f t="shared" si="6"/>
        <v>567137.49999999814</v>
      </c>
      <c r="S33" s="96">
        <f t="shared" si="6"/>
        <v>62.600000000005821</v>
      </c>
      <c r="T33" s="97">
        <f t="shared" si="6"/>
        <v>68922.399999999907</v>
      </c>
      <c r="U33" s="94">
        <f t="shared" si="6"/>
        <v>-675.29999999999927</v>
      </c>
      <c r="V33" s="95">
        <f t="shared" si="6"/>
        <v>119972.59302325593</v>
      </c>
      <c r="W33" s="96">
        <f t="shared" si="6"/>
        <v>518.80000000000109</v>
      </c>
      <c r="X33" s="97">
        <f t="shared" si="6"/>
        <v>-388185</v>
      </c>
      <c r="Y33" s="94">
        <f t="shared" si="6"/>
        <v>-1372.2870000000112</v>
      </c>
      <c r="Z33" s="95">
        <f t="shared" si="6"/>
        <v>-3761998.4615221992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-3.1853090707903817</v>
      </c>
      <c r="F34" s="162"/>
      <c r="G34" s="161">
        <f t="shared" ref="G34" si="8">+G23-G30</f>
        <v>-1.2917552976189057</v>
      </c>
      <c r="H34" s="162"/>
      <c r="I34" s="161">
        <f t="shared" ref="I34" si="9">+I23-I30</f>
        <v>27.436693236212889</v>
      </c>
      <c r="J34" s="162"/>
      <c r="K34" s="161">
        <f t="shared" ref="K34" si="10">+K23-K30</f>
        <v>-16.688804589473378</v>
      </c>
      <c r="L34" s="162"/>
      <c r="M34" s="161">
        <f t="shared" ref="M34" si="11">+M23-M30</f>
        <v>3.9571831677450575</v>
      </c>
      <c r="N34" s="162"/>
      <c r="O34" s="161">
        <f t="shared" ref="O34" si="12">+O23-O30</f>
        <v>-1.4782151483202313</v>
      </c>
      <c r="P34" s="162"/>
      <c r="Q34" s="161">
        <f t="shared" ref="Q34" si="13">+Q23-Q30</f>
        <v>-3.6740074876215871</v>
      </c>
      <c r="R34" s="162"/>
      <c r="S34" s="161">
        <f t="shared" ref="S34" si="14">+S23-S30</f>
        <v>-26.091916149048942</v>
      </c>
      <c r="T34" s="162"/>
      <c r="U34" s="161">
        <f t="shared" ref="U34" si="15">+U23-U30</f>
        <v>58.905966929531935</v>
      </c>
      <c r="V34" s="162"/>
      <c r="W34" s="161">
        <f t="shared" ref="W34" si="16">+W23-W30</f>
        <v>22.922826434992409</v>
      </c>
      <c r="X34" s="162"/>
      <c r="Y34" s="161">
        <f t="shared" ref="Y34" si="17">+Y23-Y30</f>
        <v>-5.8255392034064499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8">E20/E27*100</f>
        <v>92.772384034519959</v>
      </c>
      <c r="F35" s="60">
        <f t="shared" si="18"/>
        <v>91.293004860383107</v>
      </c>
      <c r="G35" s="61">
        <f t="shared" si="18"/>
        <v>99.94270856673883</v>
      </c>
      <c r="H35" s="62">
        <f t="shared" si="18"/>
        <v>99.541701378270361</v>
      </c>
      <c r="I35" s="59">
        <f t="shared" si="18"/>
        <v>122.90192195690157</v>
      </c>
      <c r="J35" s="60">
        <f t="shared" si="18"/>
        <v>110.16942270278309</v>
      </c>
      <c r="K35" s="61">
        <f t="shared" si="18"/>
        <v>77.59601706970129</v>
      </c>
      <c r="L35" s="62">
        <f t="shared" si="18"/>
        <v>97.575777097295003</v>
      </c>
      <c r="M35" s="59">
        <f t="shared" si="18"/>
        <v>95.327881400887932</v>
      </c>
      <c r="N35" s="60">
        <f t="shared" si="18"/>
        <v>97.421646924411903</v>
      </c>
      <c r="O35" s="61">
        <f t="shared" si="18"/>
        <v>84.659793814432987</v>
      </c>
      <c r="P35" s="62">
        <f t="shared" si="18"/>
        <v>82.648876735420558</v>
      </c>
      <c r="Q35" s="59">
        <f t="shared" si="18"/>
        <v>93.35260318127672</v>
      </c>
      <c r="R35" s="60">
        <f t="shared" si="18"/>
        <v>84.200609850149704</v>
      </c>
      <c r="S35" s="61">
        <f t="shared" si="18"/>
        <v>82.512049193950475</v>
      </c>
      <c r="T35" s="62">
        <f t="shared" si="18"/>
        <v>83.082799355906332</v>
      </c>
      <c r="U35" s="59">
        <f t="shared" si="18"/>
        <v>125.02212389380531</v>
      </c>
      <c r="V35" s="60">
        <f t="shared" si="18"/>
        <v>201.52207110685762</v>
      </c>
      <c r="W35" s="61">
        <f t="shared" si="18"/>
        <v>150.43320163819857</v>
      </c>
      <c r="X35" s="62">
        <f t="shared" si="18"/>
        <v>112.94000702593452</v>
      </c>
      <c r="Y35" s="59">
        <f t="shared" si="18"/>
        <v>91.53632011271759</v>
      </c>
      <c r="Z35" s="60">
        <f t="shared" si="18"/>
        <v>92.401320587170773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8"/>
        <v>84.85675628903607</v>
      </c>
      <c r="F36" s="64">
        <f t="shared" si="18"/>
        <v>102.93528195944872</v>
      </c>
      <c r="G36" s="65">
        <f t="shared" si="18"/>
        <v>111.03947043311034</v>
      </c>
      <c r="H36" s="66">
        <f t="shared" si="18"/>
        <v>111.26255603449637</v>
      </c>
      <c r="I36" s="63">
        <f t="shared" si="18"/>
        <v>113.78570601851851</v>
      </c>
      <c r="J36" s="64">
        <f t="shared" si="18"/>
        <v>108.91098142595624</v>
      </c>
      <c r="K36" s="65">
        <f t="shared" si="18"/>
        <v>62.229299363057322</v>
      </c>
      <c r="L36" s="66">
        <f t="shared" si="18"/>
        <v>79.555538756073503</v>
      </c>
      <c r="M36" s="63">
        <f t="shared" si="18"/>
        <v>98.872181055814124</v>
      </c>
      <c r="N36" s="64">
        <f t="shared" si="18"/>
        <v>88.826369675685299</v>
      </c>
      <c r="O36" s="65">
        <f t="shared" si="18"/>
        <v>87.948717948717942</v>
      </c>
      <c r="P36" s="66">
        <f t="shared" si="18"/>
        <v>87.578236779121994</v>
      </c>
      <c r="Q36" s="63">
        <f t="shared" si="18"/>
        <v>89.856659511769209</v>
      </c>
      <c r="R36" s="64">
        <f t="shared" si="18"/>
        <v>81.445447162336364</v>
      </c>
      <c r="S36" s="65">
        <f t="shared" si="18"/>
        <v>83.389060075613543</v>
      </c>
      <c r="T36" s="66">
        <f t="shared" si="18"/>
        <v>83.672746525727149</v>
      </c>
      <c r="U36" s="63">
        <f>W20/U28*100</f>
        <v>171.87762788083191</v>
      </c>
      <c r="V36" s="64">
        <f t="shared" si="18"/>
        <v>96.560134552558523</v>
      </c>
      <c r="W36" s="65">
        <f t="shared" si="18"/>
        <v>144.13373631549683</v>
      </c>
      <c r="X36" s="66">
        <f t="shared" si="18"/>
        <v>420.74235723059149</v>
      </c>
      <c r="Y36" s="63">
        <f t="shared" si="18"/>
        <v>89.998745526100066</v>
      </c>
      <c r="Z36" s="64">
        <f t="shared" si="18"/>
        <v>94.32087383504259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8"/>
        <v>96.368831478064166</v>
      </c>
      <c r="F37" s="68">
        <f t="shared" si="18"/>
        <v>99.893657665123229</v>
      </c>
      <c r="G37" s="69">
        <f t="shared" si="18"/>
        <v>103.38174966054953</v>
      </c>
      <c r="H37" s="70">
        <f t="shared" si="18"/>
        <v>99.742056792341003</v>
      </c>
      <c r="I37" s="67">
        <f t="shared" si="18"/>
        <v>78.674890766093796</v>
      </c>
      <c r="J37" s="68">
        <f t="shared" si="18"/>
        <v>63.463065449853737</v>
      </c>
      <c r="K37" s="69">
        <f t="shared" si="18"/>
        <v>142.42146296720935</v>
      </c>
      <c r="L37" s="70">
        <f t="shared" si="18"/>
        <v>74.307244050329899</v>
      </c>
      <c r="M37" s="67">
        <f t="shared" si="18"/>
        <v>88.771748899152286</v>
      </c>
      <c r="N37" s="68">
        <f t="shared" si="18"/>
        <v>88.057705604804795</v>
      </c>
      <c r="O37" s="69">
        <f t="shared" si="18"/>
        <v>86.04835513277844</v>
      </c>
      <c r="P37" s="70">
        <f t="shared" si="18"/>
        <v>69.809983596712627</v>
      </c>
      <c r="Q37" s="67">
        <f t="shared" si="18"/>
        <v>99.884145721235996</v>
      </c>
      <c r="R37" s="68">
        <f t="shared" si="18"/>
        <v>105.21813080031146</v>
      </c>
      <c r="S37" s="69">
        <f t="shared" si="18"/>
        <v>100.18412739497975</v>
      </c>
      <c r="T37" s="70">
        <f t="shared" si="18"/>
        <v>102.02698340934207</v>
      </c>
      <c r="U37" s="67">
        <f t="shared" si="18"/>
        <v>86.660740740740763</v>
      </c>
      <c r="V37" s="68">
        <f t="shared" si="18"/>
        <v>106.94125659931456</v>
      </c>
      <c r="W37" s="69">
        <f t="shared" si="18"/>
        <v>107.33726278546681</v>
      </c>
      <c r="X37" s="70">
        <f t="shared" si="18"/>
        <v>76.551357953546699</v>
      </c>
      <c r="Y37" s="67">
        <f t="shared" si="18"/>
        <v>98.980895411715451</v>
      </c>
      <c r="Z37" s="68">
        <f t="shared" si="18"/>
        <v>89.213565869404249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+'(令和7年3月)'!E20</f>
        <v>1002</v>
      </c>
      <c r="F39" s="143">
        <f>+'(令和7年3月)'!F20</f>
        <v>115694</v>
      </c>
      <c r="G39" s="142">
        <f>+'(令和7年3月)'!G20</f>
        <v>1270.7809999999999</v>
      </c>
      <c r="H39" s="143">
        <f>+'(令和7年3月)'!H20</f>
        <v>538260</v>
      </c>
      <c r="I39" s="142">
        <f>+'(令和7年3月)'!I20</f>
        <v>1960</v>
      </c>
      <c r="J39" s="143">
        <f>+'(令和7年3月)'!J20</f>
        <v>1642618.8636363635</v>
      </c>
      <c r="K39" s="142">
        <f>+'(令和7年3月)'!K20</f>
        <v>942</v>
      </c>
      <c r="L39" s="143">
        <f>+'(令和7年3月)'!L20</f>
        <v>2617632</v>
      </c>
      <c r="M39" s="142">
        <f>+'(令和7年3月)'!M20</f>
        <v>7865.08</v>
      </c>
      <c r="N39" s="143">
        <f>+'(令和7年3月)'!N20</f>
        <v>1534175.4</v>
      </c>
      <c r="O39" s="142">
        <f>+'(令和7年3月)'!O20</f>
        <v>4181</v>
      </c>
      <c r="P39" s="143">
        <f>+'(令和7年3月)'!P20</f>
        <v>1383816.5999999999</v>
      </c>
      <c r="Q39" s="142">
        <f>+'(令和7年3月)'!Q20</f>
        <v>24260</v>
      </c>
      <c r="R39" s="143">
        <f>+'(令和7年3月)'!R20</f>
        <v>5625196.4000000004</v>
      </c>
      <c r="S39" s="144">
        <f>+'(令和7年3月)'!S20</f>
        <v>47681</v>
      </c>
      <c r="T39" s="145">
        <f>+'(令和7年3月)'!T20</f>
        <v>9175639.0999999996</v>
      </c>
      <c r="U39" s="142">
        <f>+'(令和7年3月)'!U20</f>
        <v>3900</v>
      </c>
      <c r="V39" s="143">
        <f>+'(令和7年3月)'!V20</f>
        <v>1637871.5441860466</v>
      </c>
      <c r="W39" s="142">
        <f>+'(令和7年3月)'!W20</f>
        <v>5673.1769999999997</v>
      </c>
      <c r="X39" s="143">
        <f>+'(令和7年3月)'!X20</f>
        <v>4607829.4000000004</v>
      </c>
      <c r="Y39" s="146">
        <f>+'(令和7年3月)'!Y20</f>
        <v>98735.038</v>
      </c>
      <c r="Z39" s="147">
        <f>+'(令和7年3月)'!Z20</f>
        <v>28878733.30782241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+'(令和7年3月)'!E21</f>
        <v>1022</v>
      </c>
      <c r="F40" s="149">
        <f>+'(令和7年3月)'!F21</f>
        <v>116710</v>
      </c>
      <c r="G40" s="148">
        <f>+'(令和7年3月)'!G21</f>
        <v>1119.6949999999999</v>
      </c>
      <c r="H40" s="149">
        <f>+'(令和7年3月)'!H21</f>
        <v>477799</v>
      </c>
      <c r="I40" s="148">
        <f>+'(令和7年3月)'!I21</f>
        <v>2849.5</v>
      </c>
      <c r="J40" s="149">
        <f>+'(令和7年3月)'!J21</f>
        <v>3172895.7454545456</v>
      </c>
      <c r="K40" s="148">
        <f>+'(令和7年3月)'!K21</f>
        <v>1382</v>
      </c>
      <c r="L40" s="149">
        <f>+'(令和7年3月)'!L21</f>
        <v>3320188</v>
      </c>
      <c r="M40" s="148">
        <f>+'(令和7年3月)'!M21</f>
        <v>7896.0919999999996</v>
      </c>
      <c r="N40" s="149">
        <f>+'(令和7年3月)'!N21</f>
        <v>1825954.4</v>
      </c>
      <c r="O40" s="148">
        <f>+'(令和7年3月)'!O21</f>
        <v>4326</v>
      </c>
      <c r="P40" s="149">
        <f>+'(令和7年3月)'!P21</f>
        <v>1632743.6</v>
      </c>
      <c r="Q40" s="148">
        <f>+'(令和7年3月)'!Q21</f>
        <v>24925.5</v>
      </c>
      <c r="R40" s="149">
        <f>+'(令和7年3月)'!R21</f>
        <v>5717357.9000000004</v>
      </c>
      <c r="S40" s="144">
        <f>+'(令和7年3月)'!S21</f>
        <v>50704</v>
      </c>
      <c r="T40" s="145">
        <f>+'(令和7年3月)'!T21</f>
        <v>9445308.0999999996</v>
      </c>
      <c r="U40" s="148">
        <f>+'(令和7年3月)'!U21</f>
        <v>4328.3999999999996</v>
      </c>
      <c r="V40" s="149">
        <f>+'(令和7年3月)'!V21</f>
        <v>1975341.2883720931</v>
      </c>
      <c r="W40" s="148">
        <f>+'(令和7年3月)'!W21</f>
        <v>5619.3969999999999</v>
      </c>
      <c r="X40" s="149">
        <f>+'(令和7年3月)'!X21</f>
        <v>2629145.7000000002</v>
      </c>
      <c r="Y40" s="150">
        <f>+'(令和7年3月)'!Y21</f>
        <v>104172.584</v>
      </c>
      <c r="Z40" s="151">
        <f>+'(令和7年3月)'!Z21</f>
        <v>30313443.733826637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+'(令和7年3月)'!E22</f>
        <v>1621.9</v>
      </c>
      <c r="F41" s="149">
        <f>+'(令和7年3月)'!F22</f>
        <v>318799</v>
      </c>
      <c r="G41" s="148">
        <f>+'(令和7年3月)'!G22</f>
        <v>1689.8989999999999</v>
      </c>
      <c r="H41" s="149">
        <f>+'(令和7年3月)'!H22</f>
        <v>733284</v>
      </c>
      <c r="I41" s="148">
        <f>+'(令和7年3月)'!I22</f>
        <v>2556.9</v>
      </c>
      <c r="J41" s="149">
        <f>+'(令和7年3月)'!J22</f>
        <v>1713160.9181818182</v>
      </c>
      <c r="K41" s="148">
        <f>+'(令和7年3月)'!K22</f>
        <v>6097</v>
      </c>
      <c r="L41" s="149">
        <f>+'(令和7年3月)'!L22</f>
        <v>6020870</v>
      </c>
      <c r="M41" s="148">
        <f>+'(令和7年3月)'!M22</f>
        <v>14356.371999999999</v>
      </c>
      <c r="N41" s="149">
        <f>+'(令和7年3月)'!N22</f>
        <v>2822876.4529999997</v>
      </c>
      <c r="O41" s="148">
        <f>+'(令和7年3月)'!O22</f>
        <v>4352</v>
      </c>
      <c r="P41" s="149">
        <f>+'(令和7年3月)'!P22</f>
        <v>1106127.7</v>
      </c>
      <c r="Q41" s="148">
        <f>+'(令和7年3月)'!Q22</f>
        <v>55990.9</v>
      </c>
      <c r="R41" s="149">
        <f>+'(令和7年3月)'!R22</f>
        <v>11031872.9376</v>
      </c>
      <c r="S41" s="144">
        <f>+'(令和7年3月)'!S22</f>
        <v>32500.799999999999</v>
      </c>
      <c r="T41" s="145">
        <f>+'(令和7年3月)'!T22</f>
        <v>3011238.3</v>
      </c>
      <c r="U41" s="148">
        <f>+'(令和7年3月)'!U22</f>
        <v>3813.4</v>
      </c>
      <c r="V41" s="149">
        <f>+'(令和7年3月)'!V22</f>
        <v>1429103.0162790697</v>
      </c>
      <c r="W41" s="148">
        <f>+'(令和7年3月)'!W22</f>
        <v>7107.6566999999995</v>
      </c>
      <c r="X41" s="149">
        <f>+'(令和7年3月)'!X22</f>
        <v>3150273.7</v>
      </c>
      <c r="Y41" s="150">
        <f>+'(令和7年3月)'!Y22</f>
        <v>130086.82769999999</v>
      </c>
      <c r="Z41" s="151">
        <f>+'(令和7年3月)'!Z22</f>
        <v>31337606.025060888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+'(令和7年3月)'!E23</f>
        <v>61.880885410297168</v>
      </c>
      <c r="F42" s="160">
        <f>+'(令和5年12月)'!F23</f>
        <v>0</v>
      </c>
      <c r="G42" s="159">
        <f>+'(令和7年3月)'!G23</f>
        <v>74.038068431002813</v>
      </c>
      <c r="H42" s="160">
        <f>+'(令和5年12月)'!H23</f>
        <v>0</v>
      </c>
      <c r="I42" s="159">
        <f>+'(令和7年3月)'!I23</f>
        <v>80.114270484566816</v>
      </c>
      <c r="J42" s="160">
        <f>+'(令和5年12月)'!J23</f>
        <v>0</v>
      </c>
      <c r="K42" s="159">
        <f>+'(令和7年3月)'!K23</f>
        <v>18.39480766186481</v>
      </c>
      <c r="L42" s="160">
        <f>+'(令和5年12月)'!L23</f>
        <v>0</v>
      </c>
      <c r="M42" s="159">
        <f>+'(令和7年3月)'!M23</f>
        <v>54.833376681878306</v>
      </c>
      <c r="N42" s="160">
        <f>+'(令和5年12月)'!N23</f>
        <v>0</v>
      </c>
      <c r="O42" s="159">
        <f>+'(令和7年3月)'!O23</f>
        <v>95.681025756382851</v>
      </c>
      <c r="P42" s="160">
        <f>+'(令和5年12月)'!P23</f>
        <v>0</v>
      </c>
      <c r="Q42" s="159">
        <f>+'(令和7年3月)'!Q23</f>
        <v>43.663274663485055</v>
      </c>
      <c r="R42" s="160">
        <f>+'(令和5年12月)'!R23</f>
        <v>0</v>
      </c>
      <c r="S42" s="159">
        <f>+'(令和7年3月)'!S23</f>
        <v>144.63150095700672</v>
      </c>
      <c r="T42" s="160">
        <f>+'(令和5年12月)'!T23</f>
        <v>0</v>
      </c>
      <c r="U42" s="159">
        <f>+'(令和7年3月)'!U23</f>
        <v>118.84468417916376</v>
      </c>
      <c r="V42" s="160">
        <f>+'(令和5年12月)'!V23</f>
        <v>0</v>
      </c>
      <c r="W42" s="159">
        <f>+'(令和7年3月)'!W23</f>
        <v>79.741181135088127</v>
      </c>
      <c r="X42" s="160">
        <f>+'(令和5年12月)'!X23</f>
        <v>0</v>
      </c>
      <c r="Y42" s="159">
        <f>+'(令和7年3月)'!Y23</f>
        <v>76.378629892885414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9">E20-E39</f>
        <v>-142</v>
      </c>
      <c r="F43" s="93">
        <f t="shared" si="19"/>
        <v>-39059</v>
      </c>
      <c r="G43" s="90">
        <f t="shared" si="19"/>
        <v>-133.39199999999983</v>
      </c>
      <c r="H43" s="91">
        <f t="shared" si="19"/>
        <v>-66288</v>
      </c>
      <c r="I43" s="92">
        <f t="shared" si="19"/>
        <v>150.22600000000011</v>
      </c>
      <c r="J43" s="93">
        <f t="shared" si="19"/>
        <v>-149879.57272727252</v>
      </c>
      <c r="K43" s="90">
        <f t="shared" si="19"/>
        <v>149</v>
      </c>
      <c r="L43" s="91">
        <f t="shared" si="19"/>
        <v>78456</v>
      </c>
      <c r="M43" s="92">
        <f t="shared" si="19"/>
        <v>-1438.9359999999997</v>
      </c>
      <c r="N43" s="93">
        <f t="shared" si="19"/>
        <v>-49227.59999999986</v>
      </c>
      <c r="O43" s="90">
        <f t="shared" si="19"/>
        <v>-75</v>
      </c>
      <c r="P43" s="91">
        <f t="shared" si="19"/>
        <v>-56492.499999999767</v>
      </c>
      <c r="Q43" s="92">
        <f t="shared" si="19"/>
        <v>2384.7000000000007</v>
      </c>
      <c r="R43" s="93">
        <f t="shared" si="19"/>
        <v>-695993.70000000112</v>
      </c>
      <c r="S43" s="90">
        <f t="shared" si="19"/>
        <v>-7963</v>
      </c>
      <c r="T43" s="91">
        <f t="shared" si="19"/>
        <v>-1284540</v>
      </c>
      <c r="U43" s="92">
        <f t="shared" si="19"/>
        <v>55.700000000000273</v>
      </c>
      <c r="V43" s="93">
        <f t="shared" si="19"/>
        <v>20934.180972515838</v>
      </c>
      <c r="W43" s="90">
        <f t="shared" si="19"/>
        <v>442.22900000000027</v>
      </c>
      <c r="X43" s="91">
        <f t="shared" si="19"/>
        <v>-3890896.4000000004</v>
      </c>
      <c r="Y43" s="90">
        <f t="shared" si="19"/>
        <v>-6570.4729999999836</v>
      </c>
      <c r="Z43" s="91">
        <f t="shared" si="19"/>
        <v>-6132986.5917547531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9"/>
        <v>-159</v>
      </c>
      <c r="F44" s="97">
        <f t="shared" si="19"/>
        <v>-18301.399999999994</v>
      </c>
      <c r="G44" s="94">
        <f t="shared" si="19"/>
        <v>62.228000000000065</v>
      </c>
      <c r="H44" s="95">
        <f t="shared" si="19"/>
        <v>15575</v>
      </c>
      <c r="I44" s="96">
        <f t="shared" si="19"/>
        <v>-883.2829999999999</v>
      </c>
      <c r="J44" s="97">
        <f t="shared" si="19"/>
        <v>-1864630.1454545455</v>
      </c>
      <c r="K44" s="94">
        <f t="shared" si="19"/>
        <v>-405</v>
      </c>
      <c r="L44" s="95">
        <f t="shared" si="19"/>
        <v>-920820</v>
      </c>
      <c r="M44" s="96">
        <f t="shared" si="19"/>
        <v>94.992000000000189</v>
      </c>
      <c r="N44" s="97">
        <f t="shared" si="19"/>
        <v>-290732.89999999991</v>
      </c>
      <c r="O44" s="94">
        <f t="shared" si="19"/>
        <v>-210</v>
      </c>
      <c r="P44" s="95">
        <f t="shared" si="19"/>
        <v>-297131.70000000019</v>
      </c>
      <c r="Q44" s="96">
        <f t="shared" si="19"/>
        <v>-226.59999999999854</v>
      </c>
      <c r="R44" s="97">
        <f t="shared" si="19"/>
        <v>-1192014.7000000002</v>
      </c>
      <c r="S44" s="94">
        <f t="shared" si="19"/>
        <v>-12546</v>
      </c>
      <c r="T44" s="95">
        <f t="shared" si="19"/>
        <v>-2012138</v>
      </c>
      <c r="U44" s="96">
        <f>W20-U40</f>
        <v>1787.0060000000003</v>
      </c>
      <c r="V44" s="97">
        <f t="shared" si="19"/>
        <v>-735803.90042283316</v>
      </c>
      <c r="W44" s="94">
        <f t="shared" si="19"/>
        <v>14.108999999999469</v>
      </c>
      <c r="X44" s="95">
        <f t="shared" si="19"/>
        <v>-29223</v>
      </c>
      <c r="Y44" s="94">
        <f t="shared" si="19"/>
        <v>-15205.054000000004</v>
      </c>
      <c r="Z44" s="95">
        <f t="shared" si="19"/>
        <v>-7345220.7458773777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9"/>
        <v>-3</v>
      </c>
      <c r="F45" s="97">
        <f t="shared" si="19"/>
        <v>-21773.599999999977</v>
      </c>
      <c r="G45" s="94">
        <f t="shared" si="19"/>
        <v>-44.533999999999878</v>
      </c>
      <c r="H45" s="95">
        <f t="shared" si="19"/>
        <v>-21402</v>
      </c>
      <c r="I45" s="96">
        <f t="shared" si="19"/>
        <v>144.00900000000001</v>
      </c>
      <c r="J45" s="97">
        <f t="shared" si="19"/>
        <v>184473.69090909092</v>
      </c>
      <c r="K45" s="94">
        <f t="shared" si="19"/>
        <v>114</v>
      </c>
      <c r="L45" s="95">
        <f t="shared" si="19"/>
        <v>296720</v>
      </c>
      <c r="M45" s="96">
        <f t="shared" si="19"/>
        <v>-1564.9400000000005</v>
      </c>
      <c r="N45" s="97">
        <f t="shared" si="19"/>
        <v>-50273.699999999721</v>
      </c>
      <c r="O45" s="94">
        <f t="shared" si="19"/>
        <v>-10</v>
      </c>
      <c r="P45" s="95">
        <f t="shared" si="19"/>
        <v>-8287.8000000000466</v>
      </c>
      <c r="Q45" s="96">
        <f t="shared" si="19"/>
        <v>1945.8000000000029</v>
      </c>
      <c r="R45" s="97">
        <f t="shared" si="19"/>
        <v>403859.5</v>
      </c>
      <c r="S45" s="94">
        <f t="shared" si="19"/>
        <v>1560.0000000000036</v>
      </c>
      <c r="T45" s="95">
        <f t="shared" si="19"/>
        <v>457929</v>
      </c>
      <c r="U45" s="96">
        <f t="shared" si="19"/>
        <v>573.80000000000064</v>
      </c>
      <c r="V45" s="97">
        <f t="shared" si="19"/>
        <v>419268.33720930247</v>
      </c>
      <c r="W45" s="94">
        <f t="shared" si="19"/>
        <v>481.90000000000055</v>
      </c>
      <c r="X45" s="95">
        <f t="shared" si="19"/>
        <v>-1882989.7000000002</v>
      </c>
      <c r="Y45" s="94">
        <f t="shared" si="19"/>
        <v>3197.0350000000035</v>
      </c>
      <c r="Z45" s="95">
        <f t="shared" si="19"/>
        <v>-222476.27188160643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-8.715000443622273</v>
      </c>
      <c r="F46" s="160"/>
      <c r="G46" s="159">
        <f>G23-G42</f>
        <v>-4.4989854678550785</v>
      </c>
      <c r="H46" s="160"/>
      <c r="I46" s="159">
        <f>I23-I42</f>
        <v>-2.5830592899418292</v>
      </c>
      <c r="J46" s="160"/>
      <c r="K46" s="159">
        <f>K23-K42</f>
        <v>-1.5927277138635105</v>
      </c>
      <c r="L46" s="160"/>
      <c r="M46" s="159">
        <f>M23-M42</f>
        <v>-1.7269523095791612</v>
      </c>
      <c r="N46" s="160"/>
      <c r="O46" s="159">
        <f t="shared" si="19"/>
        <v>-1.110057272370895</v>
      </c>
      <c r="P46" s="160"/>
      <c r="Q46" s="159">
        <f t="shared" si="19"/>
        <v>1.4035923643466575</v>
      </c>
      <c r="R46" s="160"/>
      <c r="S46" s="159">
        <f t="shared" si="19"/>
        <v>-27.633111495214948</v>
      </c>
      <c r="T46" s="160"/>
      <c r="U46" s="159">
        <f t="shared" si="19"/>
        <v>3.9646956223141672</v>
      </c>
      <c r="V46" s="160"/>
      <c r="W46" s="159">
        <f t="shared" si="19"/>
        <v>0.19854403757624084</v>
      </c>
      <c r="X46" s="160"/>
      <c r="Y46" s="159">
        <f t="shared" si="19"/>
        <v>-7.6040465385638925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20">E20/E39*100</f>
        <v>85.828343313373253</v>
      </c>
      <c r="F47" s="72">
        <f t="shared" si="20"/>
        <v>66.239390115304161</v>
      </c>
      <c r="G47" s="71">
        <f t="shared" si="20"/>
        <v>89.503148064064547</v>
      </c>
      <c r="H47" s="73">
        <f t="shared" si="20"/>
        <v>87.684762010924089</v>
      </c>
      <c r="I47" s="74">
        <f t="shared" si="20"/>
        <v>107.66459183673469</v>
      </c>
      <c r="J47" s="72">
        <f t="shared" si="20"/>
        <v>90.875572170437934</v>
      </c>
      <c r="K47" s="71">
        <f t="shared" si="20"/>
        <v>115.81740976645436</v>
      </c>
      <c r="L47" s="73">
        <f t="shared" si="20"/>
        <v>102.99721274801041</v>
      </c>
      <c r="M47" s="74">
        <f t="shared" si="20"/>
        <v>81.704750619192694</v>
      </c>
      <c r="N47" s="72">
        <f t="shared" si="20"/>
        <v>96.791266500557896</v>
      </c>
      <c r="O47" s="71">
        <f t="shared" si="20"/>
        <v>98.20617077254245</v>
      </c>
      <c r="P47" s="73">
        <f t="shared" si="20"/>
        <v>95.917630992430659</v>
      </c>
      <c r="Q47" s="74">
        <f t="shared" si="20"/>
        <v>109.82976092333058</v>
      </c>
      <c r="R47" s="72">
        <f t="shared" si="20"/>
        <v>87.627210669479894</v>
      </c>
      <c r="S47" s="71">
        <f t="shared" si="20"/>
        <v>83.299427444894192</v>
      </c>
      <c r="T47" s="73">
        <f t="shared" si="20"/>
        <v>86.000539188599959</v>
      </c>
      <c r="U47" s="74">
        <f t="shared" si="20"/>
        <v>101.42820512820514</v>
      </c>
      <c r="V47" s="72">
        <f t="shared" si="20"/>
        <v>101.27813326062267</v>
      </c>
      <c r="W47" s="71">
        <f t="shared" si="20"/>
        <v>107.79508554025372</v>
      </c>
      <c r="X47" s="73">
        <f t="shared" si="20"/>
        <v>15.559017875097544</v>
      </c>
      <c r="Y47" s="71">
        <f t="shared" si="20"/>
        <v>93.345348183286276</v>
      </c>
      <c r="Z47" s="73">
        <f t="shared" si="20"/>
        <v>78.762965375307843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20"/>
        <v>84.442270058708417</v>
      </c>
      <c r="F48" s="66">
        <f t="shared" si="20"/>
        <v>84.318910119098618</v>
      </c>
      <c r="G48" s="63">
        <f t="shared" si="20"/>
        <v>105.55758487802483</v>
      </c>
      <c r="H48" s="64">
        <f t="shared" si="20"/>
        <v>103.25973892787552</v>
      </c>
      <c r="I48" s="65">
        <f t="shared" si="20"/>
        <v>69.002175820319351</v>
      </c>
      <c r="J48" s="66">
        <f t="shared" si="20"/>
        <v>41.232542918380048</v>
      </c>
      <c r="K48" s="63">
        <f t="shared" si="20"/>
        <v>70.694645441389298</v>
      </c>
      <c r="L48" s="64">
        <f t="shared" si="20"/>
        <v>72.266028309240312</v>
      </c>
      <c r="M48" s="65">
        <f t="shared" si="20"/>
        <v>101.20302549666343</v>
      </c>
      <c r="N48" s="66">
        <f t="shared" si="20"/>
        <v>84.077756815832856</v>
      </c>
      <c r="O48" s="63">
        <f t="shared" si="20"/>
        <v>95.145631067961162</v>
      </c>
      <c r="P48" s="64">
        <f t="shared" si="20"/>
        <v>81.801692562138967</v>
      </c>
      <c r="Q48" s="65">
        <f t="shared" si="20"/>
        <v>99.090890854747144</v>
      </c>
      <c r="R48" s="66">
        <f t="shared" si="20"/>
        <v>79.150951875865587</v>
      </c>
      <c r="S48" s="63">
        <f t="shared" si="20"/>
        <v>75.256390028400119</v>
      </c>
      <c r="T48" s="64">
        <f t="shared" si="20"/>
        <v>78.696957487284081</v>
      </c>
      <c r="U48" s="65">
        <f>W20/U40*100</f>
        <v>141.28560207004898</v>
      </c>
      <c r="V48" s="66">
        <f t="shared" si="20"/>
        <v>62.750543171746308</v>
      </c>
      <c r="W48" s="63">
        <f t="shared" si="20"/>
        <v>100.25107676143898</v>
      </c>
      <c r="X48" s="64">
        <f t="shared" si="20"/>
        <v>98.888498267707263</v>
      </c>
      <c r="Y48" s="63">
        <f t="shared" si="20"/>
        <v>85.403977307503482</v>
      </c>
      <c r="Z48" s="64">
        <f t="shared" si="20"/>
        <v>75.769098323590072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20"/>
        <v>99.815031752882419</v>
      </c>
      <c r="F49" s="70">
        <f t="shared" si="20"/>
        <v>93.170116593841271</v>
      </c>
      <c r="G49" s="67">
        <f t="shared" si="20"/>
        <v>97.364694576421442</v>
      </c>
      <c r="H49" s="68">
        <f t="shared" si="20"/>
        <v>97.081349108940046</v>
      </c>
      <c r="I49" s="69">
        <f t="shared" si="20"/>
        <v>105.63217177050335</v>
      </c>
      <c r="J49" s="70">
        <f t="shared" si="20"/>
        <v>110.76803054233069</v>
      </c>
      <c r="K49" s="67">
        <f t="shared" si="20"/>
        <v>101.86977201902575</v>
      </c>
      <c r="L49" s="68">
        <f t="shared" si="20"/>
        <v>104.92819144077185</v>
      </c>
      <c r="M49" s="69">
        <f t="shared" si="20"/>
        <v>89.099335124500811</v>
      </c>
      <c r="N49" s="70">
        <f t="shared" si="20"/>
        <v>98.219061271825353</v>
      </c>
      <c r="O49" s="67">
        <f t="shared" si="20"/>
        <v>99.77022058823529</v>
      </c>
      <c r="P49" s="68">
        <f t="shared" si="20"/>
        <v>99.25073750526272</v>
      </c>
      <c r="Q49" s="69">
        <f t="shared" si="20"/>
        <v>103.47520757837434</v>
      </c>
      <c r="R49" s="70">
        <f t="shared" si="20"/>
        <v>103.66084256303863</v>
      </c>
      <c r="S49" s="67">
        <f t="shared" si="20"/>
        <v>104.79988184906219</v>
      </c>
      <c r="T49" s="68">
        <f t="shared" si="20"/>
        <v>115.20733181429048</v>
      </c>
      <c r="U49" s="69">
        <f t="shared" si="20"/>
        <v>115.04693973881577</v>
      </c>
      <c r="V49" s="70">
        <f t="shared" si="20"/>
        <v>129.33786665015543</v>
      </c>
      <c r="W49" s="67">
        <f t="shared" si="20"/>
        <v>106.78001232107906</v>
      </c>
      <c r="X49" s="68">
        <f t="shared" si="20"/>
        <v>40.22774275136792</v>
      </c>
      <c r="Y49" s="67">
        <f t="shared" si="20"/>
        <v>102.45761623718957</v>
      </c>
      <c r="Z49" s="68">
        <f t="shared" si="20"/>
        <v>99.29006615341423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M3:N3"/>
    <mergeCell ref="O3:P3"/>
    <mergeCell ref="Q3:R3"/>
    <mergeCell ref="S3:T3"/>
    <mergeCell ref="Q23:R23"/>
    <mergeCell ref="S23:T2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U23:V23"/>
    <mergeCell ref="W23:X23"/>
    <mergeCell ref="Y23:Z23"/>
    <mergeCell ref="O24:P24"/>
    <mergeCell ref="Q24:R24"/>
    <mergeCell ref="S24:T24"/>
    <mergeCell ref="U24:V24"/>
    <mergeCell ref="W24:X24"/>
    <mergeCell ref="O23:P23"/>
    <mergeCell ref="O30:P30"/>
    <mergeCell ref="Q30:R30"/>
    <mergeCell ref="S30:T30"/>
    <mergeCell ref="U30:V30"/>
    <mergeCell ref="W30:X30"/>
    <mergeCell ref="M30:N30"/>
    <mergeCell ref="E34:F34"/>
    <mergeCell ref="G34:H34"/>
    <mergeCell ref="I34:J34"/>
    <mergeCell ref="K34:L34"/>
    <mergeCell ref="B27:B37"/>
    <mergeCell ref="E30:F30"/>
    <mergeCell ref="G30:H30"/>
    <mergeCell ref="I30:J30"/>
    <mergeCell ref="K30:L30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E46:F46"/>
    <mergeCell ref="G46:H46"/>
    <mergeCell ref="I46:J46"/>
    <mergeCell ref="K46:L46"/>
    <mergeCell ref="M46:N46"/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40A-4F05-4E15-B40A-8D600DD49FF3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85" t="s">
        <v>97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41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  <c r="AD3" s="157" t="s">
        <v>98</v>
      </c>
      <c r="AE3" s="157"/>
      <c r="AF3" s="157"/>
      <c r="AG3" s="157"/>
      <c r="AK3" s="157" t="s">
        <v>115</v>
      </c>
      <c r="AL3" s="157"/>
      <c r="AM3" s="157"/>
      <c r="AN3" s="157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57" t="s">
        <v>114</v>
      </c>
      <c r="AG18" s="157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61.880885410297168</v>
      </c>
      <c r="F23" s="174"/>
      <c r="G23" s="173">
        <f>(G20+G21)/(G22+G41)*100</f>
        <v>74.038068431002813</v>
      </c>
      <c r="H23" s="174"/>
      <c r="I23" s="173">
        <f>(I20+I21)/(I22+I41)*100</f>
        <v>80.114270484566816</v>
      </c>
      <c r="J23" s="174"/>
      <c r="K23" s="173">
        <f>(K20+K21)/(K22+K41)*100</f>
        <v>18.39480766186481</v>
      </c>
      <c r="L23" s="174"/>
      <c r="M23" s="173">
        <f>(M20+M21)/(M22+M41)*100</f>
        <v>54.833376681878306</v>
      </c>
      <c r="N23" s="174"/>
      <c r="O23" s="173">
        <f>(O20+O21)/(O22+O41)*100</f>
        <v>95.681025756382851</v>
      </c>
      <c r="P23" s="174"/>
      <c r="Q23" s="173">
        <f>(Q20+Q21)/(Q22+Q41)*100</f>
        <v>43.663274663485055</v>
      </c>
      <c r="R23" s="174"/>
      <c r="S23" s="173">
        <f>(S20+S21)/(S22+S41)*100</f>
        <v>144.63150095700672</v>
      </c>
      <c r="T23" s="174"/>
      <c r="U23" s="173">
        <f>(U20+W20)/(U22+U41)*100</f>
        <v>118.84468417916376</v>
      </c>
      <c r="V23" s="174"/>
      <c r="W23" s="173">
        <f>(W20+W21)/(W22+W41)*100</f>
        <v>79.741181135088127</v>
      </c>
      <c r="X23" s="174"/>
      <c r="Y23" s="173">
        <f>(Y20+Y21)/(Y22+Y41)*100</f>
        <v>76.378629892885414</v>
      </c>
      <c r="Z23" s="174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196558.97404278931</v>
      </c>
      <c r="F24" s="178"/>
      <c r="G24" s="175">
        <f>H22/G22*1000</f>
        <v>433921.79059221881</v>
      </c>
      <c r="H24" s="176"/>
      <c r="I24" s="165">
        <f>J22/I22*1000</f>
        <v>670014.82974767033</v>
      </c>
      <c r="J24" s="166"/>
      <c r="K24" s="175">
        <f>L22/K22*1000</f>
        <v>987513.53124487458</v>
      </c>
      <c r="L24" s="176"/>
      <c r="M24" s="165">
        <f>N22/M22*1000</f>
        <v>196628.81771244155</v>
      </c>
      <c r="N24" s="166"/>
      <c r="O24" s="175">
        <f>P22/O22*1000</f>
        <v>254165.37224264705</v>
      </c>
      <c r="P24" s="176"/>
      <c r="Q24" s="165">
        <f>R22/Q22*1000</f>
        <v>197029.74836268034</v>
      </c>
      <c r="R24" s="166"/>
      <c r="S24" s="175">
        <f>T22/S22*1000</f>
        <v>92651.205508787476</v>
      </c>
      <c r="T24" s="176"/>
      <c r="U24" s="165">
        <f>V22/U22*1000</f>
        <v>374758.22527903435</v>
      </c>
      <c r="V24" s="166"/>
      <c r="W24" s="175">
        <f>X22/W22*1000</f>
        <v>443222.54618740949</v>
      </c>
      <c r="X24" s="176"/>
      <c r="Y24" s="165">
        <f>Z22/Y22*1000</f>
        <v>240897.61107350679</v>
      </c>
      <c r="Z24" s="166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0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71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71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+'(令和6年3月)'!E23</f>
        <v>60.831636540522851</v>
      </c>
      <c r="F30" s="164">
        <f>+'(令和5年1月)'!F23</f>
        <v>0</v>
      </c>
      <c r="G30" s="163">
        <f>+'(令和6年3月)'!G23</f>
        <v>83.279305426152078</v>
      </c>
      <c r="H30" s="164">
        <f>+'(令和5年1月)'!H23</f>
        <v>0</v>
      </c>
      <c r="I30" s="163">
        <f>+'(令和6年3月)'!I23</f>
        <v>62.521994134897362</v>
      </c>
      <c r="J30" s="164">
        <f>+'(令和5年1月)'!J23</f>
        <v>0</v>
      </c>
      <c r="K30" s="163">
        <f>+'(令和6年3月)'!K23</f>
        <v>40.187520206918848</v>
      </c>
      <c r="L30" s="164">
        <f>+'(令和5年1月)'!L23</f>
        <v>0</v>
      </c>
      <c r="M30" s="163">
        <f>+'(令和6年3月)'!M23</f>
        <v>35.83290489119166</v>
      </c>
      <c r="N30" s="164">
        <f>+'(令和5年1月)'!N23</f>
        <v>0</v>
      </c>
      <c r="O30" s="163">
        <f>+'(令和6年3月)'!O23</f>
        <v>90.273124175043151</v>
      </c>
      <c r="P30" s="164">
        <f>+'(令和5年1月)'!P23</f>
        <v>0</v>
      </c>
      <c r="Q30" s="163">
        <f>+'(令和6年3月)'!Q23</f>
        <v>43.273841327250558</v>
      </c>
      <c r="R30" s="164">
        <f>+'(令和5年1月)'!R23</f>
        <v>0</v>
      </c>
      <c r="S30" s="163">
        <f>+'(令和6年3月)'!S23</f>
        <v>124.92016543581923</v>
      </c>
      <c r="T30" s="164">
        <f>+'(令和5年1月)'!T23</f>
        <v>0</v>
      </c>
      <c r="U30" s="163">
        <f>+'(令和6年3月)'!U23</f>
        <v>74.234414874225294</v>
      </c>
      <c r="V30" s="164">
        <f>+'(令和5年1月)'!V23</f>
        <v>0</v>
      </c>
      <c r="W30" s="163">
        <f>+'(令和6年3月)'!W23</f>
        <v>59.036685773667507</v>
      </c>
      <c r="X30" s="164">
        <f>+'(令和5年1月)'!X23</f>
        <v>0</v>
      </c>
      <c r="Y30" s="163">
        <f>+'(令和6年3月)'!Y23</f>
        <v>66.647742459654182</v>
      </c>
      <c r="Z30" s="164">
        <f>+'(令和5年1月)'!Z23</f>
        <v>0</v>
      </c>
    </row>
    <row r="31" spans="1:40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1.049248869774317</v>
      </c>
      <c r="F34" s="162"/>
      <c r="G34" s="161">
        <f t="shared" ref="G34" si="8">+G23-G30</f>
        <v>-9.241236995149265</v>
      </c>
      <c r="H34" s="162"/>
      <c r="I34" s="161">
        <f t="shared" ref="I34" si="9">+I23-I30</f>
        <v>17.592276349669454</v>
      </c>
      <c r="J34" s="162"/>
      <c r="K34" s="161">
        <f t="shared" ref="K34" si="10">+K23-K30</f>
        <v>-21.792712545054037</v>
      </c>
      <c r="L34" s="162"/>
      <c r="M34" s="161">
        <f t="shared" ref="M34" si="11">+M23-M30</f>
        <v>19.000471790686646</v>
      </c>
      <c r="N34" s="162"/>
      <c r="O34" s="161">
        <f t="shared" ref="O34" si="12">+O23-O30</f>
        <v>5.4079015813397007</v>
      </c>
      <c r="P34" s="162"/>
      <c r="Q34" s="161">
        <f t="shared" ref="Q34" si="13">+Q23-Q30</f>
        <v>0.38943333623449661</v>
      </c>
      <c r="R34" s="162"/>
      <c r="S34" s="161">
        <f t="shared" ref="S34" si="14">+S23-S30</f>
        <v>19.711335521187493</v>
      </c>
      <c r="T34" s="162"/>
      <c r="U34" s="161">
        <f t="shared" ref="U34" si="15">+U23-U30</f>
        <v>44.61026930493847</v>
      </c>
      <c r="V34" s="162"/>
      <c r="W34" s="161">
        <f t="shared" ref="W34" si="16">+W23-W30</f>
        <v>20.704495361420619</v>
      </c>
      <c r="X34" s="162"/>
      <c r="Y34" s="161">
        <f t="shared" ref="Y34" si="17">+Y23-Y30</f>
        <v>9.7308874332312314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+'(令和7年2月)'!E23</f>
        <v>50.992142009158236</v>
      </c>
      <c r="F42" s="160">
        <f>+'(令和5年12月)'!F23</f>
        <v>0</v>
      </c>
      <c r="G42" s="159">
        <f>+'(令和7年2月)'!G23</f>
        <v>65.689577678526774</v>
      </c>
      <c r="H42" s="160">
        <f>+'(令和5年12月)'!H23</f>
        <v>0</v>
      </c>
      <c r="I42" s="159">
        <f>+'(令和7年2月)'!I23</f>
        <v>62.400309717382882</v>
      </c>
      <c r="J42" s="160">
        <f>+'(令和5年12月)'!J23</f>
        <v>0</v>
      </c>
      <c r="K42" s="159">
        <f>+'(令和7年2月)'!K23</f>
        <v>60.76809453471197</v>
      </c>
      <c r="L42" s="160">
        <f>+'(令和5年12月)'!L23</f>
        <v>0</v>
      </c>
      <c r="M42" s="159">
        <f>+'(令和7年2月)'!M23</f>
        <v>37.421291359924396</v>
      </c>
      <c r="N42" s="160">
        <f>+'(令和5年12月)'!N23</f>
        <v>0</v>
      </c>
      <c r="O42" s="159">
        <f>+'(令和7年2月)'!O23</f>
        <v>74.426807760141088</v>
      </c>
      <c r="P42" s="160">
        <f>+'(令和5年12月)'!P23</f>
        <v>0</v>
      </c>
      <c r="Q42" s="159">
        <f>+'(令和7年2月)'!Q23</f>
        <v>40.576000803778449</v>
      </c>
      <c r="R42" s="160">
        <f>+'(令和5年12月)'!R23</f>
        <v>0</v>
      </c>
      <c r="S42" s="159">
        <f>+'(令和7年2月)'!S23</f>
        <v>100.82674486015073</v>
      </c>
      <c r="T42" s="160">
        <f>+'(令和5年12月)'!T23</f>
        <v>0</v>
      </c>
      <c r="U42" s="159">
        <f>+'(令和7年2月)'!U23</f>
        <v>80.683100112809925</v>
      </c>
      <c r="V42" s="160">
        <f>+'(令和5年12月)'!V23</f>
        <v>0</v>
      </c>
      <c r="W42" s="159">
        <f>+'(令和7年2月)'!W23</f>
        <v>69.641935397349357</v>
      </c>
      <c r="X42" s="160">
        <f>+'(令和5年12月)'!X23</f>
        <v>0</v>
      </c>
      <c r="Y42" s="159">
        <f>+'(令和7年2月)'!Y23</f>
        <v>61.786358013474349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10.888743401138932</v>
      </c>
      <c r="F46" s="160"/>
      <c r="G46" s="159">
        <f>G23-G42</f>
        <v>8.3484907524760388</v>
      </c>
      <c r="H46" s="160"/>
      <c r="I46" s="159">
        <f>I23-I42</f>
        <v>17.713960767183934</v>
      </c>
      <c r="J46" s="160"/>
      <c r="K46" s="159">
        <f>K23-K42</f>
        <v>-42.37328687284716</v>
      </c>
      <c r="L46" s="160"/>
      <c r="M46" s="159">
        <f>M23-M42</f>
        <v>17.41208532195391</v>
      </c>
      <c r="N46" s="160"/>
      <c r="O46" s="159">
        <f t="shared" si="19"/>
        <v>21.254217996241763</v>
      </c>
      <c r="P46" s="160"/>
      <c r="Q46" s="159">
        <f t="shared" si="19"/>
        <v>3.0872738597066061</v>
      </c>
      <c r="R46" s="160"/>
      <c r="S46" s="159">
        <f t="shared" si="19"/>
        <v>43.804756096855996</v>
      </c>
      <c r="T46" s="160"/>
      <c r="U46" s="159">
        <f t="shared" si="19"/>
        <v>38.161584066353839</v>
      </c>
      <c r="V46" s="160"/>
      <c r="W46" s="159">
        <f t="shared" si="19"/>
        <v>10.099245737738769</v>
      </c>
      <c r="X46" s="160"/>
      <c r="Y46" s="159">
        <f t="shared" si="19"/>
        <v>14.592271879411065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C3:D3"/>
    <mergeCell ref="E3:F3"/>
    <mergeCell ref="G3:H3"/>
    <mergeCell ref="I3:J3"/>
    <mergeCell ref="K3:L3"/>
    <mergeCell ref="Q2:R2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50.992142009158236</v>
      </c>
      <c r="F23" s="174"/>
      <c r="G23" s="173">
        <f>(G20+G21)/(G22+G41)*100</f>
        <v>65.689577678526774</v>
      </c>
      <c r="H23" s="174"/>
      <c r="I23" s="173">
        <f>(I20+I21)/(I22+I41)*100</f>
        <v>62.400309717382882</v>
      </c>
      <c r="J23" s="174"/>
      <c r="K23" s="173">
        <f>(K20+K21)/(K22+K41)*100</f>
        <v>60.76809453471197</v>
      </c>
      <c r="L23" s="174"/>
      <c r="M23" s="173">
        <f>(M20+M21)/(M22+M41)*100</f>
        <v>37.421291359924396</v>
      </c>
      <c r="N23" s="174"/>
      <c r="O23" s="173">
        <f>(O20+O21)/(O22+O41)*100</f>
        <v>74.426807760141088</v>
      </c>
      <c r="P23" s="174"/>
      <c r="Q23" s="173">
        <f>(Q20+Q21)/(Q22+Q41)*100</f>
        <v>40.576000803778449</v>
      </c>
      <c r="R23" s="174"/>
      <c r="S23" s="173">
        <f>(S20+S21)/(S22+S41)*100</f>
        <v>100.82674486015073</v>
      </c>
      <c r="T23" s="174"/>
      <c r="U23" s="173">
        <f>(U20+U21)/(U22+U41)*100</f>
        <v>80.683100112809925</v>
      </c>
      <c r="V23" s="174"/>
      <c r="W23" s="173">
        <f>(W20+W21)/(W22+W41)*100</f>
        <v>69.641935397349357</v>
      </c>
      <c r="X23" s="174"/>
      <c r="Y23" s="173">
        <f>(Y20+Y21)/(Y22+Y41)*100</f>
        <v>61.786358013474349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193956.57711201406</v>
      </c>
      <c r="F24" s="178"/>
      <c r="G24" s="175">
        <f>H22/G22*1000</f>
        <v>437235.06364970922</v>
      </c>
      <c r="H24" s="176"/>
      <c r="I24" s="165">
        <f>J22/I22*1000</f>
        <v>941108.92525533889</v>
      </c>
      <c r="J24" s="166"/>
      <c r="K24" s="175">
        <f>L22/K22*1000</f>
        <v>1028518.5865075723</v>
      </c>
      <c r="L24" s="176"/>
      <c r="M24" s="165">
        <f>N22/M22*1000</f>
        <v>216485.1826433492</v>
      </c>
      <c r="N24" s="166"/>
      <c r="O24" s="175">
        <f>P22/O22*1000</f>
        <v>299697.68671513547</v>
      </c>
      <c r="P24" s="176"/>
      <c r="Q24" s="165">
        <f>R22/Q22*1000</f>
        <v>196342.06263723073</v>
      </c>
      <c r="R24" s="166"/>
      <c r="S24" s="175">
        <f>T22/S22*1000</f>
        <v>92358.005055765418</v>
      </c>
      <c r="T24" s="176"/>
      <c r="U24" s="165">
        <f>V22/U22*1000</f>
        <v>416467.71664508374</v>
      </c>
      <c r="V24" s="166"/>
      <c r="W24" s="175">
        <f>X22/W22*1000</f>
        <v>166091.64716474278</v>
      </c>
      <c r="X24" s="176"/>
      <c r="Y24" s="165">
        <f>Z22/Y22*1000</f>
        <v>241770.11057935425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70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71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+'(令和6年2月)'!E23</f>
        <v>53.374557670867077</v>
      </c>
      <c r="F30" s="164">
        <f>+'(令和5年1月)'!F23</f>
        <v>0</v>
      </c>
      <c r="G30" s="163">
        <f>+'(令和6年2月)'!G23</f>
        <v>74.038777564999805</v>
      </c>
      <c r="H30" s="164">
        <f>+'(令和5年1月)'!H23</f>
        <v>0</v>
      </c>
      <c r="I30" s="163">
        <f>+'(令和6年2月)'!I23</f>
        <v>52.735229759299784</v>
      </c>
      <c r="J30" s="164">
        <f>+'(令和5年1月)'!J23</f>
        <v>0</v>
      </c>
      <c r="K30" s="163">
        <f>+'(令和6年2月)'!K23</f>
        <v>34.767453440892346</v>
      </c>
      <c r="L30" s="164">
        <f>+'(令和5年1月)'!L23</f>
        <v>0</v>
      </c>
      <c r="M30" s="163">
        <f>+'(令和6年2月)'!M23</f>
        <v>38.876717229889792</v>
      </c>
      <c r="N30" s="164">
        <f>+'(令和5年1月)'!N23</f>
        <v>0</v>
      </c>
      <c r="O30" s="163">
        <f>+'(令和6年2月)'!O23</f>
        <v>74.194194194194196</v>
      </c>
      <c r="P30" s="164">
        <f>+'(令和5年1月)'!P23</f>
        <v>0</v>
      </c>
      <c r="Q30" s="163">
        <f>+'(令和6年2月)'!Q23</f>
        <v>42.829633476134838</v>
      </c>
      <c r="R30" s="164">
        <f>+'(令和5年1月)'!R23</f>
        <v>0</v>
      </c>
      <c r="S30" s="163">
        <f>+'(令和6年2月)'!S23</f>
        <v>112.19381913090305</v>
      </c>
      <c r="T30" s="164">
        <f>+'(令和5年1月)'!T23</f>
        <v>0</v>
      </c>
      <c r="U30" s="163">
        <f>+'(令和6年2月)'!U23</f>
        <v>70.662055335968375</v>
      </c>
      <c r="V30" s="164">
        <f>+'(令和5年1月)'!V23</f>
        <v>0</v>
      </c>
      <c r="W30" s="163">
        <f>+'(令和6年2月)'!W23</f>
        <v>61.201619354109496</v>
      </c>
      <c r="X30" s="164">
        <f>+'(令和5年1月)'!X23</f>
        <v>0</v>
      </c>
      <c r="Y30" s="163">
        <f>+'(令和6年2月)'!Y23</f>
        <v>63.036883528815544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-2.3824156617088406</v>
      </c>
      <c r="F34" s="162"/>
      <c r="G34" s="161">
        <f t="shared" ref="G34" si="7">+G23-G30</f>
        <v>-8.3491998864730306</v>
      </c>
      <c r="H34" s="162"/>
      <c r="I34" s="161">
        <f t="shared" ref="I34" si="8">+I23-I30</f>
        <v>9.6650799580830977</v>
      </c>
      <c r="J34" s="162"/>
      <c r="K34" s="161">
        <f t="shared" ref="K34" si="9">+K23-K30</f>
        <v>26.000641093819624</v>
      </c>
      <c r="L34" s="162"/>
      <c r="M34" s="161">
        <f t="shared" ref="M34" si="10">+M23-M30</f>
        <v>-1.4554258699653957</v>
      </c>
      <c r="N34" s="162"/>
      <c r="O34" s="161">
        <f t="shared" ref="O34" si="11">+O23-O30</f>
        <v>0.23261356594689175</v>
      </c>
      <c r="P34" s="162"/>
      <c r="Q34" s="161">
        <f t="shared" ref="Q34" si="12">+Q23-Q30</f>
        <v>-2.2536326723563889</v>
      </c>
      <c r="R34" s="162"/>
      <c r="S34" s="161">
        <f t="shared" ref="S34" si="13">+S23-S30</f>
        <v>-11.367074270752326</v>
      </c>
      <c r="T34" s="162"/>
      <c r="U34" s="161">
        <f t="shared" ref="U34" si="14">+U23-U30</f>
        <v>10.021044776841549</v>
      </c>
      <c r="V34" s="162"/>
      <c r="W34" s="161">
        <f t="shared" ref="W34" si="15">+W23-W30</f>
        <v>8.4403160432398607</v>
      </c>
      <c r="X34" s="162"/>
      <c r="Y34" s="161">
        <f t="shared" ref="Y34" si="16">+Y23-Y30</f>
        <v>-1.2505255153411952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+'(令和7年1月)'!E23</f>
        <v>46.60110069302894</v>
      </c>
      <c r="F42" s="160">
        <f>+'(令和5年12月)'!F23</f>
        <v>0</v>
      </c>
      <c r="G42" s="159">
        <f>+'(令和7年1月)'!G23</f>
        <v>65.115785595965704</v>
      </c>
      <c r="H42" s="160">
        <f>+'(令和5年12月)'!H23</f>
        <v>0</v>
      </c>
      <c r="I42" s="159">
        <f>+'(令和7年1月)'!I23</f>
        <v>62.655519389323075</v>
      </c>
      <c r="J42" s="160">
        <f>+'(令和5年12月)'!J23</f>
        <v>0</v>
      </c>
      <c r="K42" s="159">
        <f>+'(令和7年1月)'!K23</f>
        <v>43.919463087248324</v>
      </c>
      <c r="L42" s="160">
        <f>+'(令和5年12月)'!L23</f>
        <v>0</v>
      </c>
      <c r="M42" s="159">
        <f>+'(令和7年1月)'!M23</f>
        <v>43.604500578630628</v>
      </c>
      <c r="N42" s="160">
        <f>+'(令和5年12月)'!N23</f>
        <v>0</v>
      </c>
      <c r="O42" s="159">
        <f>+'(令和7年1月)'!O23</f>
        <v>74.640347942455676</v>
      </c>
      <c r="P42" s="160">
        <f>+'(令和5年12月)'!P23</f>
        <v>0</v>
      </c>
      <c r="Q42" s="159">
        <f>+'(令和7年1月)'!Q23</f>
        <v>41.949865723855098</v>
      </c>
      <c r="R42" s="160">
        <f>+'(令和5年12月)'!R23</f>
        <v>0</v>
      </c>
      <c r="S42" s="159">
        <f>+'(令和7年1月)'!S23</f>
        <v>88.398273777918362</v>
      </c>
      <c r="T42" s="160">
        <f>+'(令和5年12月)'!T23</f>
        <v>0</v>
      </c>
      <c r="U42" s="159">
        <f>+'(令和7年1月)'!U23</f>
        <v>84.956998440879133</v>
      </c>
      <c r="V42" s="160">
        <f>+'(令和5年12月)'!V23</f>
        <v>0</v>
      </c>
      <c r="W42" s="159">
        <f>+'(令和7年1月)'!W23</f>
        <v>52.249841959527778</v>
      </c>
      <c r="X42" s="160">
        <f>+'(令和5年12月)'!X23</f>
        <v>0</v>
      </c>
      <c r="Y42" s="159">
        <f>+'(令和7年1月)'!Y23</f>
        <v>58.126970355958086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4.3910413161292965</v>
      </c>
      <c r="F46" s="160"/>
      <c r="G46" s="159">
        <f>G23-G42</f>
        <v>0.57379208256107006</v>
      </c>
      <c r="H46" s="160"/>
      <c r="I46" s="159">
        <f>I23-I42</f>
        <v>-0.25520967194019306</v>
      </c>
      <c r="J46" s="160"/>
      <c r="K46" s="159">
        <f>K23-K42</f>
        <v>16.848631447463646</v>
      </c>
      <c r="L46" s="160"/>
      <c r="M46" s="159">
        <f>M23-M42</f>
        <v>-6.1832092187062315</v>
      </c>
      <c r="N46" s="160"/>
      <c r="O46" s="159">
        <f t="shared" si="18"/>
        <v>-0.21354018231458838</v>
      </c>
      <c r="P46" s="160"/>
      <c r="Q46" s="159">
        <f t="shared" si="18"/>
        <v>-1.3738649200766488</v>
      </c>
      <c r="R46" s="160"/>
      <c r="S46" s="159">
        <f t="shared" si="18"/>
        <v>12.428471082232363</v>
      </c>
      <c r="T46" s="160"/>
      <c r="U46" s="159">
        <f t="shared" si="18"/>
        <v>-4.2738983280692082</v>
      </c>
      <c r="V46" s="160"/>
      <c r="W46" s="159">
        <f t="shared" si="18"/>
        <v>17.392093437821579</v>
      </c>
      <c r="X46" s="160"/>
      <c r="Y46" s="159">
        <f t="shared" si="18"/>
        <v>3.6593876575162625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46.60110069302894</v>
      </c>
      <c r="F23" s="174"/>
      <c r="G23" s="173">
        <f>(G20+G21)/(G22+G41)*100</f>
        <v>65.115785595965704</v>
      </c>
      <c r="H23" s="174"/>
      <c r="I23" s="173">
        <f>(I20+I21)/(I22+I41)*100</f>
        <v>62.655519389323075</v>
      </c>
      <c r="J23" s="174"/>
      <c r="K23" s="173">
        <f>(K20+K21)/(K22+K41)*100</f>
        <v>43.919463087248324</v>
      </c>
      <c r="L23" s="174"/>
      <c r="M23" s="173">
        <f>(M20+M21)/(M22+M41)*100</f>
        <v>43.604500578630628</v>
      </c>
      <c r="N23" s="174"/>
      <c r="O23" s="173">
        <f>(O20+O21)/(O22+O41)*100</f>
        <v>74.640347942455676</v>
      </c>
      <c r="P23" s="174"/>
      <c r="Q23" s="173">
        <f>(Q20+Q21)/(Q22+Q41)*100</f>
        <v>41.949865723855098</v>
      </c>
      <c r="R23" s="174"/>
      <c r="S23" s="173">
        <f>(S20+S21)/(S22+S41)*100</f>
        <v>88.398273777918362</v>
      </c>
      <c r="T23" s="174"/>
      <c r="U23" s="173">
        <f>(U20+U21)/(U22+U41)*100</f>
        <v>84.956998440879133</v>
      </c>
      <c r="V23" s="174"/>
      <c r="W23" s="173">
        <f>(W20+W21)/(W22+W41)*100</f>
        <v>52.249841959527778</v>
      </c>
      <c r="X23" s="174"/>
      <c r="Y23" s="173">
        <f>(Y20+Y21)/(Y22+Y41)*100</f>
        <v>58.126970355958086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182152.57557308485</v>
      </c>
      <c r="F24" s="178"/>
      <c r="G24" s="175">
        <f>H22/G22*1000</f>
        <v>433113.73227248358</v>
      </c>
      <c r="H24" s="176"/>
      <c r="I24" s="165">
        <f>J22/I22*1000</f>
        <v>1008019.917215394</v>
      </c>
      <c r="J24" s="166"/>
      <c r="K24" s="175">
        <f>L22/K22*1000</f>
        <v>1942590.3814262024</v>
      </c>
      <c r="L24" s="176"/>
      <c r="M24" s="165">
        <f>N22/M22*1000</f>
        <v>206507.40846343304</v>
      </c>
      <c r="N24" s="166"/>
      <c r="O24" s="175">
        <f>P22/O22*1000</f>
        <v>300646.41517758655</v>
      </c>
      <c r="P24" s="176"/>
      <c r="Q24" s="165">
        <f>R22/Q22*1000</f>
        <v>195299.13173680191</v>
      </c>
      <c r="R24" s="166"/>
      <c r="S24" s="175">
        <f>T22/S22*1000</f>
        <v>88280.243418559548</v>
      </c>
      <c r="T24" s="176"/>
      <c r="U24" s="165">
        <f>V22/U22*1000</f>
        <v>355576.88551281265</v>
      </c>
      <c r="V24" s="166"/>
      <c r="W24" s="175">
        <f>X22/W22*1000</f>
        <v>166652.95135535669</v>
      </c>
      <c r="X24" s="176"/>
      <c r="Y24" s="165">
        <f>Z22/Y22*1000</f>
        <v>242842.02600199147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+'(令和6年1月)'!E23</f>
        <v>41.819200485162973</v>
      </c>
      <c r="F30" s="164">
        <f>+'(令和5年1月)'!F23</f>
        <v>0</v>
      </c>
      <c r="G30" s="163">
        <f>+'(令和6年1月)'!G23</f>
        <v>64.650334251862901</v>
      </c>
      <c r="H30" s="164">
        <f>+'(令和5年1月)'!H23</f>
        <v>0</v>
      </c>
      <c r="I30" s="163">
        <f>+'(令和6年1月)'!I23</f>
        <v>49.097185342538502</v>
      </c>
      <c r="J30" s="164">
        <f>+'(令和5年1月)'!J23</f>
        <v>0</v>
      </c>
      <c r="K30" s="163">
        <f>+'(令和6年1月)'!K23</f>
        <v>20.209823557463043</v>
      </c>
      <c r="L30" s="164">
        <f>+'(令和5年1月)'!L23</f>
        <v>0</v>
      </c>
      <c r="M30" s="163">
        <f>+'(令和6年1月)'!M23</f>
        <v>30.826355214721186</v>
      </c>
      <c r="N30" s="164">
        <f>+'(令和5年1月)'!N23</f>
        <v>0</v>
      </c>
      <c r="O30" s="163">
        <f>+'(令和6年1月)'!O23</f>
        <v>73.808318996053032</v>
      </c>
      <c r="P30" s="164">
        <f>+'(令和5年1月)'!P23</f>
        <v>0</v>
      </c>
      <c r="Q30" s="163">
        <f>+'(令和6年1月)'!Q23</f>
        <v>34.566606195299833</v>
      </c>
      <c r="R30" s="164">
        <f>+'(令和5年1月)'!R23</f>
        <v>0</v>
      </c>
      <c r="S30" s="163">
        <f>+'(令和6年1月)'!S23</f>
        <v>95.575188398785571</v>
      </c>
      <c r="T30" s="164">
        <f>+'(令和5年1月)'!T23</f>
        <v>0</v>
      </c>
      <c r="U30" s="163">
        <f>+'(令和6年1月)'!U23</f>
        <v>58.055430374042359</v>
      </c>
      <c r="V30" s="164">
        <f>+'(令和5年1月)'!V23</f>
        <v>0</v>
      </c>
      <c r="W30" s="163">
        <f>+'(令和6年1月)'!W23</f>
        <v>54.528997252711243</v>
      </c>
      <c r="X30" s="164">
        <f>+'(令和5年1月)'!X23</f>
        <v>0</v>
      </c>
      <c r="Y30" s="163">
        <f>+'(令和6年1月)'!Y23</f>
        <v>53.13625414806026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4.7819002078659665</v>
      </c>
      <c r="F34" s="162"/>
      <c r="G34" s="161">
        <f t="shared" ref="G34" si="7">+G23-G30</f>
        <v>0.46545134410280298</v>
      </c>
      <c r="H34" s="162"/>
      <c r="I34" s="161">
        <f t="shared" ref="I34" si="8">+I23-I30</f>
        <v>13.558334046784573</v>
      </c>
      <c r="J34" s="162"/>
      <c r="K34" s="161">
        <f t="shared" ref="K34" si="9">+K23-K30</f>
        <v>23.709639529785282</v>
      </c>
      <c r="L34" s="162"/>
      <c r="M34" s="161">
        <f t="shared" ref="M34" si="10">+M23-M30</f>
        <v>12.778145363909442</v>
      </c>
      <c r="N34" s="162"/>
      <c r="O34" s="161">
        <f t="shared" ref="O34" si="11">+O23-O30</f>
        <v>0.83202894640264446</v>
      </c>
      <c r="P34" s="162"/>
      <c r="Q34" s="161">
        <f t="shared" ref="Q34" si="12">+Q23-Q30</f>
        <v>7.3832595285552642</v>
      </c>
      <c r="R34" s="162"/>
      <c r="S34" s="161">
        <f t="shared" ref="S34" si="13">+S23-S30</f>
        <v>-7.1769146208672083</v>
      </c>
      <c r="T34" s="162"/>
      <c r="U34" s="161">
        <f t="shared" ref="U34" si="14">+U23-U30</f>
        <v>26.901568066836774</v>
      </c>
      <c r="V34" s="162"/>
      <c r="W34" s="161">
        <f t="shared" ref="W34" si="15">+W23-W30</f>
        <v>-2.2791552931834644</v>
      </c>
      <c r="X34" s="162"/>
      <c r="Y34" s="161">
        <f t="shared" ref="Y34" si="16">+Y23-Y30</f>
        <v>4.990716207897826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+'(令和6年12月)'!E23</f>
        <v>41.509159639430067</v>
      </c>
      <c r="F42" s="160">
        <f>+'(令和5年12月)'!F23</f>
        <v>0</v>
      </c>
      <c r="G42" s="159">
        <f>+'(令和6年12月)'!G23</f>
        <v>71.393427006654349</v>
      </c>
      <c r="H42" s="160">
        <f>+'(令和5年12月)'!H23</f>
        <v>0</v>
      </c>
      <c r="I42" s="159">
        <f>+'(令和6年12月)'!I23</f>
        <v>65.499983317206627</v>
      </c>
      <c r="J42" s="160">
        <f>+'(令和5年12月)'!J23</f>
        <v>0</v>
      </c>
      <c r="K42" s="159">
        <f>+'(令和6年12月)'!K23</f>
        <v>47.034908173279128</v>
      </c>
      <c r="L42" s="160">
        <f>+'(令和5年12月)'!L23</f>
        <v>0</v>
      </c>
      <c r="M42" s="159">
        <f>+'(令和6年12月)'!M23</f>
        <v>51.668823429299785</v>
      </c>
      <c r="N42" s="160">
        <f>+'(令和5年12月)'!N23</f>
        <v>0</v>
      </c>
      <c r="O42" s="159">
        <f>+'(令和6年12月)'!O23</f>
        <v>104.22847022359973</v>
      </c>
      <c r="P42" s="160">
        <f>+'(令和5年12月)'!P23</f>
        <v>0</v>
      </c>
      <c r="Q42" s="159">
        <f>+'(令和6年12月)'!Q23</f>
        <v>39.785047626231801</v>
      </c>
      <c r="R42" s="160">
        <f>+'(令和5年12月)'!R23</f>
        <v>0</v>
      </c>
      <c r="S42" s="159">
        <f>+'(令和6年12月)'!S23</f>
        <v>89.752013349778707</v>
      </c>
      <c r="T42" s="160">
        <f>+'(令和5年12月)'!T23</f>
        <v>0</v>
      </c>
      <c r="U42" s="159">
        <f>+'(令和6年12月)'!U23</f>
        <v>81.890420365919468</v>
      </c>
      <c r="V42" s="160">
        <f>+'(令和5年12月)'!V23</f>
        <v>0</v>
      </c>
      <c r="W42" s="159">
        <f>+'(令和6年12月)'!W23</f>
        <v>82.729890522144672</v>
      </c>
      <c r="X42" s="160">
        <f>+'(令和5年12月)'!X23</f>
        <v>0</v>
      </c>
      <c r="Y42" s="159">
        <f>+'(令和6年12月)'!Y23</f>
        <v>60.878794366852318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5.0919410535988732</v>
      </c>
      <c r="F46" s="160"/>
      <c r="G46" s="159">
        <f>G23-G42</f>
        <v>-6.2776414106886449</v>
      </c>
      <c r="H46" s="160"/>
      <c r="I46" s="159">
        <f>I23-I42</f>
        <v>-2.8444639278835524</v>
      </c>
      <c r="J46" s="160"/>
      <c r="K46" s="159">
        <f>K23-K42</f>
        <v>-3.1154450860308032</v>
      </c>
      <c r="L46" s="160"/>
      <c r="M46" s="159">
        <f>M23-M42</f>
        <v>-8.0643228506691571</v>
      </c>
      <c r="N46" s="160"/>
      <c r="O46" s="159">
        <f t="shared" si="18"/>
        <v>-29.588122281144052</v>
      </c>
      <c r="P46" s="160"/>
      <c r="Q46" s="159">
        <f t="shared" si="18"/>
        <v>2.1648180976232965</v>
      </c>
      <c r="R46" s="160"/>
      <c r="S46" s="159">
        <f t="shared" si="18"/>
        <v>-1.3537395718603449</v>
      </c>
      <c r="T46" s="160"/>
      <c r="U46" s="159">
        <f t="shared" si="18"/>
        <v>3.0665780749596649</v>
      </c>
      <c r="V46" s="160"/>
      <c r="W46" s="159">
        <f t="shared" si="18"/>
        <v>-30.480048562616894</v>
      </c>
      <c r="X46" s="160"/>
      <c r="Y46" s="159">
        <f t="shared" si="18"/>
        <v>-2.7518240108942322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41.509159639430067</v>
      </c>
      <c r="F23" s="174"/>
      <c r="G23" s="173">
        <f>(G20+G21)/(G22+G41)*100</f>
        <v>71.393427006654349</v>
      </c>
      <c r="H23" s="174"/>
      <c r="I23" s="173">
        <f>(I20+I21)/(I22+I41)*100</f>
        <v>65.499983317206627</v>
      </c>
      <c r="J23" s="174"/>
      <c r="K23" s="173">
        <f>(K20+K21)/(K22+K41)*100</f>
        <v>47.034908173279128</v>
      </c>
      <c r="L23" s="174"/>
      <c r="M23" s="173">
        <f>(M20+M21)/(M22+M41)*100</f>
        <v>51.668823429299785</v>
      </c>
      <c r="N23" s="174"/>
      <c r="O23" s="173">
        <f>(O20+O21)/(O22+O41)*100</f>
        <v>104.22847022359973</v>
      </c>
      <c r="P23" s="174"/>
      <c r="Q23" s="173">
        <f>(Q20+Q21)/(Q22+Q41)*100</f>
        <v>39.785047626231801</v>
      </c>
      <c r="R23" s="174"/>
      <c r="S23" s="173">
        <f>(S20+S21)/(S22+S41)*100</f>
        <v>89.752013349778707</v>
      </c>
      <c r="T23" s="174"/>
      <c r="U23" s="173">
        <f>(U20+U21)/(U22+U41)*100</f>
        <v>81.890420365919468</v>
      </c>
      <c r="V23" s="174"/>
      <c r="W23" s="173">
        <f>(W20+W21)/(W22+W41)*100</f>
        <v>82.729890522144672</v>
      </c>
      <c r="X23" s="174"/>
      <c r="Y23" s="173">
        <f>(Y20+Y21)/(Y22+Y41)*100</f>
        <v>60.878794366852318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177242.49717569625</v>
      </c>
      <c r="F24" s="178"/>
      <c r="G24" s="175">
        <f>H22/G22*1000</f>
        <v>445134.56530442514</v>
      </c>
      <c r="H24" s="176"/>
      <c r="I24" s="165">
        <f>J22/I22*1000</f>
        <v>1012463.2172706946</v>
      </c>
      <c r="J24" s="166"/>
      <c r="K24" s="175">
        <f>L22/K22*1000</f>
        <v>1936553.496868476</v>
      </c>
      <c r="L24" s="176"/>
      <c r="M24" s="165">
        <f>N22/M22*1000</f>
        <v>201706.46391651154</v>
      </c>
      <c r="N24" s="166"/>
      <c r="O24" s="175">
        <f>P22/O22*1000</f>
        <v>309055.86377988273</v>
      </c>
      <c r="P24" s="176"/>
      <c r="Q24" s="165">
        <f>R22/Q22*1000</f>
        <v>197110.27854981332</v>
      </c>
      <c r="R24" s="166"/>
      <c r="S24" s="175">
        <f>T22/S22*1000</f>
        <v>94662.595061389045</v>
      </c>
      <c r="T24" s="176"/>
      <c r="U24" s="165">
        <f>V22/U22*1000</f>
        <v>298462.69279493653</v>
      </c>
      <c r="V24" s="166"/>
      <c r="W24" s="175">
        <f>X22/W22*1000</f>
        <v>167533.50697201377</v>
      </c>
      <c r="X24" s="176"/>
      <c r="Y24" s="165">
        <f>Z22/Y22*1000</f>
        <v>246953.68051415723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+'(令和5年12月)'!E23</f>
        <v>52.954432582402603</v>
      </c>
      <c r="F30" s="164">
        <f>+'(令和5年1月)'!F23</f>
        <v>0</v>
      </c>
      <c r="G30" s="163">
        <f>+'(令和5年12月)'!G23</f>
        <v>61.298619237286786</v>
      </c>
      <c r="H30" s="164">
        <f>+'(令和5年1月)'!H23</f>
        <v>0</v>
      </c>
      <c r="I30" s="163">
        <f>+'(令和5年12月)'!I23</f>
        <v>58.929802785822652</v>
      </c>
      <c r="J30" s="164">
        <f>+'(令和5年1月)'!J23</f>
        <v>0</v>
      </c>
      <c r="K30" s="163">
        <f>+'(令和5年12月)'!K23</f>
        <v>44.205091685953356</v>
      </c>
      <c r="L30" s="164">
        <f>+'(令和5年1月)'!L23</f>
        <v>0</v>
      </c>
      <c r="M30" s="163">
        <f>+'(令和5年12月)'!M23</f>
        <v>61.437489381694043</v>
      </c>
      <c r="N30" s="164">
        <f>+'(令和5年1月)'!N23</f>
        <v>0</v>
      </c>
      <c r="O30" s="163">
        <f>+'(令和5年12月)'!O23</f>
        <v>97.897959183673464</v>
      </c>
      <c r="P30" s="164">
        <f>+'(令和5年1月)'!P23</f>
        <v>0</v>
      </c>
      <c r="Q30" s="163">
        <f>+'(令和5年12月)'!Q23</f>
        <v>43.863959265730479</v>
      </c>
      <c r="R30" s="164">
        <f>+'(令和5年1月)'!R23</f>
        <v>0</v>
      </c>
      <c r="S30" s="163">
        <f>+'(令和5年12月)'!S23</f>
        <v>140.70087532089946</v>
      </c>
      <c r="T30" s="164">
        <f>+'(令和5年1月)'!T23</f>
        <v>0</v>
      </c>
      <c r="U30" s="163">
        <f>+'(令和5年12月)'!U23</f>
        <v>81.993686255463814</v>
      </c>
      <c r="V30" s="164">
        <f>+'(令和5年1月)'!V23</f>
        <v>0</v>
      </c>
      <c r="W30" s="163">
        <f>+'(令和5年12月)'!W23</f>
        <v>83.801409669464917</v>
      </c>
      <c r="X30" s="164">
        <f>+'(令和5年1月)'!X23</f>
        <v>0</v>
      </c>
      <c r="Y30" s="163">
        <f>+'(令和5年12月)'!Y23</f>
        <v>77.615429235076121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-11.445272942972537</v>
      </c>
      <c r="F34" s="162"/>
      <c r="G34" s="161">
        <f t="shared" ref="G34" si="7">+G23-G30</f>
        <v>10.094807769367563</v>
      </c>
      <c r="H34" s="162"/>
      <c r="I34" s="161">
        <f t="shared" ref="I34" si="8">+I23-I30</f>
        <v>6.5701805313839756</v>
      </c>
      <c r="J34" s="162"/>
      <c r="K34" s="161">
        <f t="shared" ref="K34" si="9">+K23-K30</f>
        <v>2.8298164873257718</v>
      </c>
      <c r="L34" s="162"/>
      <c r="M34" s="161">
        <f t="shared" ref="M34" si="10">+M23-M30</f>
        <v>-9.7686659523942581</v>
      </c>
      <c r="N34" s="162"/>
      <c r="O34" s="161">
        <f t="shared" ref="O34" si="11">+O23-O30</f>
        <v>6.3305110399262645</v>
      </c>
      <c r="P34" s="162"/>
      <c r="Q34" s="161">
        <f t="shared" ref="Q34" si="12">+Q23-Q30</f>
        <v>-4.0789116394986777</v>
      </c>
      <c r="R34" s="162"/>
      <c r="S34" s="161">
        <f t="shared" ref="S34" si="13">+S23-S30</f>
        <v>-50.948861971120749</v>
      </c>
      <c r="T34" s="162"/>
      <c r="U34" s="161">
        <f t="shared" ref="U34" si="14">+U23-U30</f>
        <v>-0.10326588954434612</v>
      </c>
      <c r="V34" s="162"/>
      <c r="W34" s="161">
        <f t="shared" ref="W34" si="15">+W23-W30</f>
        <v>-1.0715191473202452</v>
      </c>
      <c r="X34" s="162"/>
      <c r="Y34" s="161">
        <f t="shared" ref="Y34" si="16">+Y23-Y30</f>
        <v>-16.736634868223803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+'(令和6年11月)'!E23</f>
        <v>54.911685814059418</v>
      </c>
      <c r="F42" s="160">
        <f>+'(令和5年12月)'!F23</f>
        <v>0</v>
      </c>
      <c r="G42" s="159">
        <f>+'(令和6年11月)'!G23</f>
        <v>65.612516468341084</v>
      </c>
      <c r="H42" s="160">
        <f>+'(令和5年12月)'!H23</f>
        <v>0</v>
      </c>
      <c r="I42" s="159">
        <f>+'(令和6年11月)'!I23</f>
        <v>60.402112796047028</v>
      </c>
      <c r="J42" s="160">
        <f>+'(令和5年12月)'!J23</f>
        <v>0</v>
      </c>
      <c r="K42" s="159">
        <f>+'(令和6年11月)'!K23</f>
        <v>66.503153468815697</v>
      </c>
      <c r="L42" s="160">
        <f>+'(令和5年12月)'!L23</f>
        <v>0</v>
      </c>
      <c r="M42" s="159">
        <f>+'(令和6年11月)'!M23</f>
        <v>47.554847294036726</v>
      </c>
      <c r="N42" s="160">
        <f>+'(令和5年12月)'!N23</f>
        <v>0</v>
      </c>
      <c r="O42" s="159">
        <f>+'(令和6年11月)'!O23</f>
        <v>90.920966688438938</v>
      </c>
      <c r="P42" s="160">
        <f>+'(令和5年12月)'!P23</f>
        <v>0</v>
      </c>
      <c r="Q42" s="159">
        <f>+'(令和6年11月)'!Q23</f>
        <v>41.959600779493542</v>
      </c>
      <c r="R42" s="160">
        <f>+'(令和5年12月)'!R23</f>
        <v>0</v>
      </c>
      <c r="S42" s="159">
        <f>+'(令和6年11月)'!S23</f>
        <v>87.99069951110549</v>
      </c>
      <c r="T42" s="160">
        <f>+'(令和5年12月)'!T23</f>
        <v>0</v>
      </c>
      <c r="U42" s="159">
        <f>+'(令和6年11月)'!U23</f>
        <v>86.838376789528226</v>
      </c>
      <c r="V42" s="160">
        <f>+'(令和5年12月)'!V23</f>
        <v>0</v>
      </c>
      <c r="W42" s="159">
        <f>+'(令和6年11月)'!W23</f>
        <v>69.044396649990475</v>
      </c>
      <c r="X42" s="160">
        <f>+'(令和5年12月)'!X23</f>
        <v>0</v>
      </c>
      <c r="Y42" s="159">
        <f>+'(令和6年11月)'!Y23</f>
        <v>60.647044059421376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-13.402526174629351</v>
      </c>
      <c r="F46" s="160"/>
      <c r="G46" s="159">
        <f>G23-G42</f>
        <v>5.7809105383132646</v>
      </c>
      <c r="H46" s="160"/>
      <c r="I46" s="159">
        <f>I23-I42</f>
        <v>5.0978705211595994</v>
      </c>
      <c r="J46" s="160"/>
      <c r="K46" s="159">
        <f>K23-K42</f>
        <v>-19.468245295536569</v>
      </c>
      <c r="L46" s="160"/>
      <c r="M46" s="159">
        <f>M23-M42</f>
        <v>4.1139761352630586</v>
      </c>
      <c r="N46" s="160"/>
      <c r="O46" s="159">
        <f t="shared" si="18"/>
        <v>13.307503535160791</v>
      </c>
      <c r="P46" s="160"/>
      <c r="Q46" s="159">
        <f t="shared" si="18"/>
        <v>-2.1745531532617406</v>
      </c>
      <c r="R46" s="160"/>
      <c r="S46" s="159">
        <f t="shared" si="18"/>
        <v>1.7613138386732174</v>
      </c>
      <c r="T46" s="160"/>
      <c r="U46" s="159">
        <f t="shared" si="18"/>
        <v>-4.9479564236087583</v>
      </c>
      <c r="V46" s="160"/>
      <c r="W46" s="159">
        <f t="shared" si="18"/>
        <v>13.685493872154197</v>
      </c>
      <c r="X46" s="160"/>
      <c r="Y46" s="159">
        <f t="shared" si="18"/>
        <v>0.23175030743094283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54.911685814059418</v>
      </c>
      <c r="F23" s="174"/>
      <c r="G23" s="173">
        <f>(G20+G21)/(G22+G41)*100</f>
        <v>65.612516468341084</v>
      </c>
      <c r="H23" s="174"/>
      <c r="I23" s="173">
        <f>(I20+I21)/(I22+I41)*100</f>
        <v>60.402112796047028</v>
      </c>
      <c r="J23" s="174"/>
      <c r="K23" s="173">
        <f>(K20+K21)/(K22+K41)*100</f>
        <v>66.503153468815697</v>
      </c>
      <c r="L23" s="174"/>
      <c r="M23" s="173">
        <f>(M20+M21)/(M22+M41)*100</f>
        <v>47.554847294036726</v>
      </c>
      <c r="N23" s="174"/>
      <c r="O23" s="173">
        <f>(O20+O21)/(O22+O41)*100</f>
        <v>90.920966688438938</v>
      </c>
      <c r="P23" s="174"/>
      <c r="Q23" s="173">
        <f>(Q20+Q21)/(Q22+Q41)*100</f>
        <v>41.959600779493542</v>
      </c>
      <c r="R23" s="174"/>
      <c r="S23" s="173">
        <f>(S20+S21)/(S22+S41)*100</f>
        <v>87.99069951110549</v>
      </c>
      <c r="T23" s="174"/>
      <c r="U23" s="173">
        <f>(U20+U21)/(U22+U41)*100</f>
        <v>86.838376789528226</v>
      </c>
      <c r="V23" s="174"/>
      <c r="W23" s="173">
        <f>(W20+W21)/(W22+W41)*100</f>
        <v>69.044396649990475</v>
      </c>
      <c r="X23" s="174"/>
      <c r="Y23" s="173">
        <f>(Y20+Y21)/(Y22+Y41)*100</f>
        <v>60.647044059421376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177328.32751446744</v>
      </c>
      <c r="F24" s="178"/>
      <c r="G24" s="175">
        <f>H22/G22*1000</f>
        <v>467176.18321736931</v>
      </c>
      <c r="H24" s="176"/>
      <c r="I24" s="165">
        <f>J22/I22*1000</f>
        <v>991976.97564880096</v>
      </c>
      <c r="J24" s="166"/>
      <c r="K24" s="175">
        <f>L22/K22*1000</f>
        <v>1928074.2199333536</v>
      </c>
      <c r="L24" s="176"/>
      <c r="M24" s="165">
        <f>N22/M22*1000</f>
        <v>206381.12398002238</v>
      </c>
      <c r="N24" s="166"/>
      <c r="O24" s="175">
        <f>P22/O22*1000</f>
        <v>306958.34782608692</v>
      </c>
      <c r="P24" s="176"/>
      <c r="Q24" s="165">
        <f>R22/Q22*1000</f>
        <v>197206.07160906773</v>
      </c>
      <c r="R24" s="166"/>
      <c r="S24" s="175">
        <f>T22/S22*1000</f>
        <v>92540.932386393732</v>
      </c>
      <c r="T24" s="176"/>
      <c r="U24" s="165">
        <f>V22/U22*1000</f>
        <v>299718.17306087783</v>
      </c>
      <c r="V24" s="166"/>
      <c r="W24" s="175">
        <f>X22/W22*1000</f>
        <v>159691.42311290954</v>
      </c>
      <c r="X24" s="176"/>
      <c r="Y24" s="165">
        <f>Z22/Y22*1000</f>
        <v>240715.48750352074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+'(令和5年11月)'!E23</f>
        <v>53.524556605763273</v>
      </c>
      <c r="F30" s="164">
        <f>+'(令和5年1月)'!F23</f>
        <v>0</v>
      </c>
      <c r="G30" s="163">
        <f>+'(令和5年11月)'!G23</f>
        <v>61.688612730837512</v>
      </c>
      <c r="H30" s="164">
        <f>+'(令和5年1月)'!H23</f>
        <v>0</v>
      </c>
      <c r="I30" s="163">
        <f>+'(令和5年11月)'!I23</f>
        <v>62.322049984182229</v>
      </c>
      <c r="J30" s="164">
        <f>+'(令和5年1月)'!J23</f>
        <v>0</v>
      </c>
      <c r="K30" s="163">
        <f>+'(令和5年11月)'!K23</f>
        <v>34.773218142548593</v>
      </c>
      <c r="L30" s="164">
        <f>+'(令和5年1月)'!L23</f>
        <v>0</v>
      </c>
      <c r="M30" s="163">
        <f>+'(令和5年11月)'!M23</f>
        <v>49.329362878104405</v>
      </c>
      <c r="N30" s="164">
        <f>+'(令和5年1月)'!N23</f>
        <v>0</v>
      </c>
      <c r="O30" s="163">
        <f>+'(令和5年11月)'!O23</f>
        <v>90.558115719406047</v>
      </c>
      <c r="P30" s="164">
        <f>+'(令和5年1月)'!P23</f>
        <v>0</v>
      </c>
      <c r="Q30" s="163">
        <f>+'(令和5年11月)'!Q23</f>
        <v>46.131483611650999</v>
      </c>
      <c r="R30" s="164">
        <f>+'(令和5年1月)'!R23</f>
        <v>0</v>
      </c>
      <c r="S30" s="163">
        <f>+'(令和5年11月)'!S23</f>
        <v>121.8072601838857</v>
      </c>
      <c r="T30" s="164">
        <f>+'(令和5年1月)'!T23</f>
        <v>0</v>
      </c>
      <c r="U30" s="163">
        <f>+'(令和5年11月)'!U23</f>
        <v>98.547575480329357</v>
      </c>
      <c r="V30" s="164">
        <f>+'(令和5年1月)'!V23</f>
        <v>0</v>
      </c>
      <c r="W30" s="163">
        <f>+'(令和5年11月)'!W23</f>
        <v>83.889772839519182</v>
      </c>
      <c r="X30" s="164">
        <f>+'(令和5年1月)'!X23</f>
        <v>0</v>
      </c>
      <c r="Y30" s="163">
        <f>+'(令和5年11月)'!Y23</f>
        <v>72.344269193969836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1.3871292082961446</v>
      </c>
      <c r="F34" s="162"/>
      <c r="G34" s="161">
        <f t="shared" ref="G34" si="7">+G23-G30</f>
        <v>3.9239037375035721</v>
      </c>
      <c r="H34" s="162"/>
      <c r="I34" s="161">
        <f t="shared" ref="I34" si="8">+I23-I30</f>
        <v>-1.9199371881352008</v>
      </c>
      <c r="J34" s="162"/>
      <c r="K34" s="161">
        <f t="shared" ref="K34" si="9">+K23-K30</f>
        <v>31.729935326267103</v>
      </c>
      <c r="L34" s="162"/>
      <c r="M34" s="161">
        <f t="shared" ref="M34" si="10">+M23-M30</f>
        <v>-1.7745155840676787</v>
      </c>
      <c r="N34" s="162"/>
      <c r="O34" s="161">
        <f t="shared" ref="O34" si="11">+O23-O30</f>
        <v>0.36285096903289116</v>
      </c>
      <c r="P34" s="162"/>
      <c r="Q34" s="161">
        <f t="shared" ref="Q34" si="12">+Q23-Q30</f>
        <v>-4.1718828321574577</v>
      </c>
      <c r="R34" s="162"/>
      <c r="S34" s="161">
        <f t="shared" ref="S34" si="13">+S23-S30</f>
        <v>-33.816560672780213</v>
      </c>
      <c r="T34" s="162"/>
      <c r="U34" s="161">
        <f t="shared" ref="U34" si="14">+U23-U30</f>
        <v>-11.709198690801131</v>
      </c>
      <c r="V34" s="162"/>
      <c r="W34" s="161">
        <f t="shared" ref="W34" si="15">+W23-W30</f>
        <v>-14.845376189528707</v>
      </c>
      <c r="X34" s="162"/>
      <c r="Y34" s="161">
        <f t="shared" ref="Y34" si="16">+Y23-Y30</f>
        <v>-11.697225134548461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+'(令和6年10月)'!E23</f>
        <v>62.423329987732792</v>
      </c>
      <c r="F42" s="160">
        <f>+'(令和5年12月)'!F23</f>
        <v>0</v>
      </c>
      <c r="G42" s="159">
        <f>+'(令和6年10月)'!G23</f>
        <v>71.652891017695524</v>
      </c>
      <c r="H42" s="160">
        <f>+'(令和5年12月)'!H23</f>
        <v>0</v>
      </c>
      <c r="I42" s="159">
        <f>+'(令和6年10月)'!I23</f>
        <v>62.891082482850926</v>
      </c>
      <c r="J42" s="160">
        <f>+'(令和5年12月)'!J23</f>
        <v>0</v>
      </c>
      <c r="K42" s="159">
        <f>+'(令和6年10月)'!K23</f>
        <v>87.788073176526495</v>
      </c>
      <c r="L42" s="160">
        <f>+'(令和5年12月)'!L23</f>
        <v>0</v>
      </c>
      <c r="M42" s="159">
        <f>+'(令和6年10月)'!M23</f>
        <v>66.39241090368516</v>
      </c>
      <c r="N42" s="160">
        <f>+'(令和5年12月)'!N23</f>
        <v>0</v>
      </c>
      <c r="O42" s="159">
        <f>+'(令和6年10月)'!O23</f>
        <v>93.957569698989232</v>
      </c>
      <c r="P42" s="160">
        <f>+'(令和5年12月)'!P23</f>
        <v>0</v>
      </c>
      <c r="Q42" s="159">
        <f>+'(令和6年10月)'!Q23</f>
        <v>53.725188426389948</v>
      </c>
      <c r="R42" s="160">
        <f>+'(令和5年12月)'!R23</f>
        <v>0</v>
      </c>
      <c r="S42" s="159">
        <f>+'(令和6年10月)'!S23</f>
        <v>131.76369396272361</v>
      </c>
      <c r="T42" s="160">
        <f>+'(令和5年12月)'!T23</f>
        <v>0</v>
      </c>
      <c r="U42" s="159">
        <f>+'(令和6年10月)'!U23</f>
        <v>78.6372771964257</v>
      </c>
      <c r="V42" s="160">
        <f>+'(令和5年12月)'!V23</f>
        <v>0</v>
      </c>
      <c r="W42" s="159">
        <f>+'(令和6年10月)'!W23</f>
        <v>82.009892159624158</v>
      </c>
      <c r="X42" s="160">
        <f>+'(令和5年12月)'!X23</f>
        <v>0</v>
      </c>
      <c r="Y42" s="159">
        <f>+'(令和6年10月)'!Y23</f>
        <v>79.946386892106702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-7.5116441736733748</v>
      </c>
      <c r="F46" s="160"/>
      <c r="G46" s="159">
        <f>G23-G42</f>
        <v>-6.0403745493544392</v>
      </c>
      <c r="H46" s="160"/>
      <c r="I46" s="159">
        <f>I23-I42</f>
        <v>-2.4889696868038982</v>
      </c>
      <c r="J46" s="160"/>
      <c r="K46" s="159">
        <f>K23-K42</f>
        <v>-21.284919707710799</v>
      </c>
      <c r="L46" s="160"/>
      <c r="M46" s="159">
        <f>M23-M42</f>
        <v>-18.837563609648434</v>
      </c>
      <c r="N46" s="160"/>
      <c r="O46" s="159">
        <f t="shared" si="18"/>
        <v>-3.0366030105502944</v>
      </c>
      <c r="P46" s="160"/>
      <c r="Q46" s="159">
        <f t="shared" si="18"/>
        <v>-11.765587646896407</v>
      </c>
      <c r="R46" s="160"/>
      <c r="S46" s="159">
        <f t="shared" si="18"/>
        <v>-43.772994451618118</v>
      </c>
      <c r="T46" s="160"/>
      <c r="U46" s="159">
        <f t="shared" si="18"/>
        <v>8.2010995931025263</v>
      </c>
      <c r="V46" s="160"/>
      <c r="W46" s="159">
        <f t="shared" si="18"/>
        <v>-12.965495509633683</v>
      </c>
      <c r="X46" s="160"/>
      <c r="Y46" s="159">
        <f t="shared" si="18"/>
        <v>-19.299342832685326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62.423329987732792</v>
      </c>
      <c r="F23" s="174"/>
      <c r="G23" s="173">
        <f>(G20+G21)/(G22+G41)*100</f>
        <v>71.652891017695524</v>
      </c>
      <c r="H23" s="174"/>
      <c r="I23" s="173">
        <f>(I20+I21)/(I22+I41)*100</f>
        <v>62.891082482850926</v>
      </c>
      <c r="J23" s="174"/>
      <c r="K23" s="173">
        <f>(K20+K21)/(K22+K41)*100</f>
        <v>87.788073176526495</v>
      </c>
      <c r="L23" s="174"/>
      <c r="M23" s="173">
        <f>(M20+M21)/(M22+M41)*100</f>
        <v>66.39241090368516</v>
      </c>
      <c r="N23" s="174"/>
      <c r="O23" s="173">
        <f>(O20+O21)/(O22+O41)*100</f>
        <v>93.957569698989232</v>
      </c>
      <c r="P23" s="174"/>
      <c r="Q23" s="173">
        <f>(Q20+Q21)/(Q22+Q41)*100</f>
        <v>53.725188426389948</v>
      </c>
      <c r="R23" s="174"/>
      <c r="S23" s="173">
        <f>(S20+S21)/(S22+S41)*100</f>
        <v>131.76369396272361</v>
      </c>
      <c r="T23" s="174"/>
      <c r="U23" s="173">
        <f>(U20+U21)/(U22+U41)*100</f>
        <v>78.6372771964257</v>
      </c>
      <c r="V23" s="174"/>
      <c r="W23" s="173">
        <f>(W20+W21)/(W22+W41)*100</f>
        <v>82.009892159624158</v>
      </c>
      <c r="X23" s="174"/>
      <c r="Y23" s="173">
        <f>(Y20+Y21)/(Y22+Y41)*100</f>
        <v>79.946386892106702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189977.96765006179</v>
      </c>
      <c r="F24" s="178"/>
      <c r="G24" s="175">
        <f>H22/G22*1000</f>
        <v>471062.69262279093</v>
      </c>
      <c r="H24" s="176"/>
      <c r="I24" s="165">
        <f>J22/I22*1000</f>
        <v>1011338.8857712932</v>
      </c>
      <c r="J24" s="166"/>
      <c r="K24" s="175">
        <f>L22/K22*1000</f>
        <v>1904832.1562110512</v>
      </c>
      <c r="L24" s="176"/>
      <c r="M24" s="165">
        <f>N22/M22*1000</f>
        <v>194175.82175477786</v>
      </c>
      <c r="N24" s="166"/>
      <c r="O24" s="175">
        <f>P22/O22*1000</f>
        <v>307147.64500654169</v>
      </c>
      <c r="P24" s="176"/>
      <c r="Q24" s="165">
        <f>R22/Q22*1000</f>
        <v>195452.58917705328</v>
      </c>
      <c r="R24" s="166"/>
      <c r="S24" s="175">
        <f>T22/S22*1000</f>
        <v>93323.754619626183</v>
      </c>
      <c r="T24" s="176"/>
      <c r="U24" s="165">
        <f>V22/U22*1000</f>
        <v>411041.56953107484</v>
      </c>
      <c r="V24" s="166"/>
      <c r="W24" s="175">
        <f>X22/W22*1000</f>
        <v>158360.51353243936</v>
      </c>
      <c r="X24" s="176"/>
      <c r="Y24" s="165">
        <f>Z22/Y22*1000</f>
        <v>231985.9761254382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+'(令和5年10月)'!E23</f>
        <v>52.197621536310322</v>
      </c>
      <c r="F30" s="164">
        <f>+'(令和5年1月)'!F23</f>
        <v>0</v>
      </c>
      <c r="G30" s="163">
        <f>+'(令和5年10月)'!G23</f>
        <v>62.082439222783279</v>
      </c>
      <c r="H30" s="164">
        <f>+'(令和5年1月)'!H23</f>
        <v>0</v>
      </c>
      <c r="I30" s="163">
        <f>+'(令和5年10月)'!I23</f>
        <v>62.674619369015851</v>
      </c>
      <c r="J30" s="164">
        <f>+'(令和5年1月)'!J23</f>
        <v>0</v>
      </c>
      <c r="K30" s="163">
        <f>+'(令和5年10月)'!K23</f>
        <v>32.005040163805326</v>
      </c>
      <c r="L30" s="164">
        <f>+'(令和5年1月)'!L23</f>
        <v>0</v>
      </c>
      <c r="M30" s="163">
        <f>+'(令和5年10月)'!M23</f>
        <v>40.98723885608424</v>
      </c>
      <c r="N30" s="164">
        <f>+'(令和5年1月)'!N23</f>
        <v>0</v>
      </c>
      <c r="O30" s="163">
        <f>+'(令和5年10月)'!O23</f>
        <v>83.058192323565834</v>
      </c>
      <c r="P30" s="164">
        <f>+'(令和5年1月)'!P23</f>
        <v>0</v>
      </c>
      <c r="Q30" s="163">
        <f>+'(令和5年10月)'!Q23</f>
        <v>47.012527246395187</v>
      </c>
      <c r="R30" s="164">
        <f>+'(令和5年1月)'!R23</f>
        <v>0</v>
      </c>
      <c r="S30" s="163">
        <f>+'(令和5年10月)'!S23</f>
        <v>126.28490451950765</v>
      </c>
      <c r="T30" s="164">
        <f>+'(令和5年1月)'!T23</f>
        <v>0</v>
      </c>
      <c r="U30" s="163">
        <f>+'(令和5年10月)'!U23</f>
        <v>74.251388004004738</v>
      </c>
      <c r="V30" s="164">
        <f>+'(令和5年1月)'!V23</f>
        <v>0</v>
      </c>
      <c r="W30" s="163">
        <f>+'(令和5年10月)'!W23</f>
        <v>83.47037907996355</v>
      </c>
      <c r="X30" s="164">
        <f>+'(令和5年1月)'!X23</f>
        <v>0</v>
      </c>
      <c r="Y30" s="163">
        <f>+'(令和5年10月)'!Y23</f>
        <v>70.494801098287923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10.22570845142247</v>
      </c>
      <c r="F34" s="162"/>
      <c r="G34" s="161">
        <f t="shared" ref="G34" si="7">+G23-G30</f>
        <v>9.5704517949122447</v>
      </c>
      <c r="H34" s="162"/>
      <c r="I34" s="161">
        <f t="shared" ref="I34" si="8">+I23-I30</f>
        <v>0.21646311383507566</v>
      </c>
      <c r="J34" s="162"/>
      <c r="K34" s="161">
        <f t="shared" ref="K34" si="9">+K23-K30</f>
        <v>55.78303301272117</v>
      </c>
      <c r="L34" s="162"/>
      <c r="M34" s="161">
        <f t="shared" ref="M34" si="10">+M23-M30</f>
        <v>25.405172047600921</v>
      </c>
      <c r="N34" s="162"/>
      <c r="O34" s="161">
        <f t="shared" ref="O34" si="11">+O23-O30</f>
        <v>10.899377375423398</v>
      </c>
      <c r="P34" s="162"/>
      <c r="Q34" s="161">
        <f t="shared" ref="Q34" si="12">+Q23-Q30</f>
        <v>6.7126611799947611</v>
      </c>
      <c r="R34" s="162"/>
      <c r="S34" s="161">
        <f t="shared" ref="S34" si="13">+S23-S30</f>
        <v>5.478789443215959</v>
      </c>
      <c r="T34" s="162"/>
      <c r="U34" s="161">
        <f t="shared" ref="U34" si="14">+U23-U30</f>
        <v>4.3858891924209615</v>
      </c>
      <c r="V34" s="162"/>
      <c r="W34" s="161">
        <f t="shared" ref="W34" si="15">+W23-W30</f>
        <v>-1.4604869203393918</v>
      </c>
      <c r="X34" s="162"/>
      <c r="Y34" s="161">
        <f t="shared" ref="Y34" si="16">+Y23-Y30</f>
        <v>9.4515857938187793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+'(令和6年9月)'!E23</f>
        <v>59.289243407345673</v>
      </c>
      <c r="F42" s="160">
        <f>+'(令和5年12月)'!F23</f>
        <v>0</v>
      </c>
      <c r="G42" s="159">
        <f>+'(令和6年9月)'!G23</f>
        <v>67.983544759694254</v>
      </c>
      <c r="H42" s="160">
        <f>+'(令和5年12月)'!H23</f>
        <v>0</v>
      </c>
      <c r="I42" s="159">
        <f>+'(令和6年9月)'!I23</f>
        <v>53.819167596874507</v>
      </c>
      <c r="J42" s="160">
        <f>+'(令和5年12月)'!J23</f>
        <v>0</v>
      </c>
      <c r="K42" s="159">
        <f>+'(令和6年9月)'!K23</f>
        <v>122.17043941411451</v>
      </c>
      <c r="L42" s="160">
        <f>+'(令和5年12月)'!L23</f>
        <v>0</v>
      </c>
      <c r="M42" s="159">
        <f>+'(令和6年9月)'!M23</f>
        <v>52.6505789226864</v>
      </c>
      <c r="N42" s="160">
        <f>+'(令和5年12月)'!N23</f>
        <v>0</v>
      </c>
      <c r="O42" s="159">
        <f>+'(令和6年9月)'!O23</f>
        <v>87.923848146896475</v>
      </c>
      <c r="P42" s="160">
        <f>+'(令和5年12月)'!P23</f>
        <v>0</v>
      </c>
      <c r="Q42" s="159">
        <f>+'(令和6年9月)'!Q23</f>
        <v>45.831830909614766</v>
      </c>
      <c r="R42" s="160">
        <f>+'(令和5年12月)'!R23</f>
        <v>0</v>
      </c>
      <c r="S42" s="159">
        <f>+'(令和6年9月)'!S23</f>
        <v>131.97734278994074</v>
      </c>
      <c r="T42" s="160">
        <f>+'(令和5年12月)'!T23</f>
        <v>0</v>
      </c>
      <c r="U42" s="159">
        <f>+'(令和6年9月)'!U23</f>
        <v>69.720144549962185</v>
      </c>
      <c r="V42" s="160">
        <f>+'(令和5年12月)'!V23</f>
        <v>0</v>
      </c>
      <c r="W42" s="159">
        <f>+'(令和6年9月)'!W23</f>
        <v>52.952147296127251</v>
      </c>
      <c r="X42" s="160">
        <f>+'(令和5年12月)'!X23</f>
        <v>0</v>
      </c>
      <c r="Y42" s="159">
        <f>+'(令和6年9月)'!Y23</f>
        <v>73.01172412033489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3.1340865803871196</v>
      </c>
      <c r="F46" s="160"/>
      <c r="G46" s="159">
        <f>G23-G42</f>
        <v>3.6693462580012692</v>
      </c>
      <c r="H46" s="160"/>
      <c r="I46" s="159">
        <f>I23-I42</f>
        <v>9.0719148859764189</v>
      </c>
      <c r="J46" s="160"/>
      <c r="K46" s="159">
        <f>K23-K42</f>
        <v>-34.382366237588016</v>
      </c>
      <c r="L46" s="160"/>
      <c r="M46" s="159">
        <f>M23-M42</f>
        <v>13.741831980998761</v>
      </c>
      <c r="N46" s="160"/>
      <c r="O46" s="159">
        <f t="shared" si="18"/>
        <v>6.0337215520927572</v>
      </c>
      <c r="P46" s="160"/>
      <c r="Q46" s="159">
        <f t="shared" si="18"/>
        <v>7.8933575167751826</v>
      </c>
      <c r="R46" s="160"/>
      <c r="S46" s="159">
        <f t="shared" si="18"/>
        <v>-0.21364882721712775</v>
      </c>
      <c r="T46" s="160"/>
      <c r="U46" s="159">
        <f t="shared" si="18"/>
        <v>8.9171326464635143</v>
      </c>
      <c r="V46" s="160"/>
      <c r="W46" s="159">
        <f t="shared" si="18"/>
        <v>29.057744863496907</v>
      </c>
      <c r="X46" s="160"/>
      <c r="Y46" s="159">
        <f t="shared" si="18"/>
        <v>6.9346627717718121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59.289243407345673</v>
      </c>
      <c r="F23" s="174"/>
      <c r="G23" s="173">
        <f>(G20+G21)/(G22+G41)*100</f>
        <v>67.983544759694254</v>
      </c>
      <c r="H23" s="174"/>
      <c r="I23" s="173">
        <f>(I20+I21)/(I22+I41)*100</f>
        <v>53.819167596874507</v>
      </c>
      <c r="J23" s="174"/>
      <c r="K23" s="173">
        <f>(K20+K21)/(K22+K41)*100</f>
        <v>122.17043941411451</v>
      </c>
      <c r="L23" s="174"/>
      <c r="M23" s="173">
        <f>(M20+M21)/(M22+M41)*100</f>
        <v>52.6505789226864</v>
      </c>
      <c r="N23" s="174"/>
      <c r="O23" s="173">
        <f>(O20+O21)/(O22+O41)*100</f>
        <v>87.923848146896475</v>
      </c>
      <c r="P23" s="174"/>
      <c r="Q23" s="173">
        <f>(Q20+Q21)/(Q22+Q41)*100</f>
        <v>45.831830909614766</v>
      </c>
      <c r="R23" s="174"/>
      <c r="S23" s="173">
        <f>(S20+S21)/(S22+S41)*100</f>
        <v>131.97734278994074</v>
      </c>
      <c r="T23" s="174"/>
      <c r="U23" s="173">
        <f>(U20+U21)/(U22+U41)*100</f>
        <v>69.720144549962185</v>
      </c>
      <c r="V23" s="174"/>
      <c r="W23" s="173">
        <f>(W20+W21)/(W22+W41)*100</f>
        <v>52.952147296127251</v>
      </c>
      <c r="X23" s="174"/>
      <c r="Y23" s="173">
        <f>(Y20+Y21)/(Y22+Y41)*100</f>
        <v>73.01172412033489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176164.32006489366</v>
      </c>
      <c r="F24" s="178"/>
      <c r="G24" s="175">
        <f>H22/G22*1000</f>
        <v>471854.88656884443</v>
      </c>
      <c r="H24" s="176"/>
      <c r="I24" s="165">
        <f>J22/I22*1000</f>
        <v>968303.89355825493</v>
      </c>
      <c r="J24" s="166"/>
      <c r="K24" s="175">
        <f>L22/K22*1000</f>
        <v>1988498.8901220865</v>
      </c>
      <c r="L24" s="176"/>
      <c r="M24" s="165">
        <f>N22/M22*1000</f>
        <v>202794.26393053815</v>
      </c>
      <c r="N24" s="166"/>
      <c r="O24" s="175">
        <f>P22/O22*1000</f>
        <v>302572.83223907632</v>
      </c>
      <c r="P24" s="176"/>
      <c r="Q24" s="165">
        <f>R22/Q22*1000</f>
        <v>193284.94631991518</v>
      </c>
      <c r="R24" s="166"/>
      <c r="S24" s="175">
        <f>T22/S22*1000</f>
        <v>91948.1268190751</v>
      </c>
      <c r="T24" s="176"/>
      <c r="U24" s="165">
        <f>V22/U22*1000</f>
        <v>450376.94453065639</v>
      </c>
      <c r="V24" s="166"/>
      <c r="W24" s="175">
        <f>X22/W22*1000</f>
        <v>154074.31508006086</v>
      </c>
      <c r="X24" s="176"/>
      <c r="Y24" s="165">
        <f>Z22/Y22*1000</f>
        <v>228355.32212518997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+'(令和5年9月)'!E23</f>
        <v>51.802754318281295</v>
      </c>
      <c r="F30" s="164">
        <f>+'(令和5年1月)'!F23</f>
        <v>0</v>
      </c>
      <c r="G30" s="163">
        <f>+'(令和5年9月)'!G23</f>
        <v>67.873944507966073</v>
      </c>
      <c r="H30" s="164">
        <f>+'(令和5年1月)'!H23</f>
        <v>0</v>
      </c>
      <c r="I30" s="163">
        <f>+'(令和5年9月)'!I23</f>
        <v>62.046511627906973</v>
      </c>
      <c r="J30" s="164">
        <f>+'(令和5年1月)'!J23</f>
        <v>0</v>
      </c>
      <c r="K30" s="163">
        <f>+'(令和5年9月)'!K23</f>
        <v>28.432215534537114</v>
      </c>
      <c r="L30" s="164">
        <f>+'(令和5年1月)'!L23</f>
        <v>0</v>
      </c>
      <c r="M30" s="163">
        <f>+'(令和5年9月)'!M23</f>
        <v>48.788764003462312</v>
      </c>
      <c r="N30" s="164">
        <f>+'(令和5年1月)'!N23</f>
        <v>0</v>
      </c>
      <c r="O30" s="163">
        <f>+'(令和5年9月)'!O23</f>
        <v>83.788762665029168</v>
      </c>
      <c r="P30" s="164">
        <f>+'(令和5年1月)'!P23</f>
        <v>0</v>
      </c>
      <c r="Q30" s="163">
        <f>+'(令和5年9月)'!Q23</f>
        <v>44.317812892190354</v>
      </c>
      <c r="R30" s="164">
        <f>+'(令和5年1月)'!R23</f>
        <v>0</v>
      </c>
      <c r="S30" s="163">
        <f>+'(令和5年9月)'!S23</f>
        <v>155.38966223298809</v>
      </c>
      <c r="T30" s="164">
        <f>+'(令和5年1月)'!T23</f>
        <v>0</v>
      </c>
      <c r="U30" s="163">
        <f>+'(令和5年9月)'!U23</f>
        <v>63.897156084656082</v>
      </c>
      <c r="V30" s="164">
        <f>+'(令和5年1月)'!V23</f>
        <v>0</v>
      </c>
      <c r="W30" s="163">
        <f>+'(令和5年9月)'!W23</f>
        <v>79.063693058011069</v>
      </c>
      <c r="X30" s="164">
        <f>+'(令和5年1月)'!X23</f>
        <v>0</v>
      </c>
      <c r="Y30" s="163">
        <f>+'(令和5年9月)'!Y23</f>
        <v>76.504956345975614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7.4864890890643778</v>
      </c>
      <c r="F34" s="162"/>
      <c r="G34" s="161">
        <f t="shared" ref="G34" si="7">+G23-G30</f>
        <v>0.10960025172818177</v>
      </c>
      <c r="H34" s="162"/>
      <c r="I34" s="161">
        <f t="shared" ref="I34" si="8">+I23-I30</f>
        <v>-8.2273440310324659</v>
      </c>
      <c r="J34" s="162"/>
      <c r="K34" s="161">
        <f t="shared" ref="K34" si="9">+K23-K30</f>
        <v>93.73822387957739</v>
      </c>
      <c r="L34" s="162"/>
      <c r="M34" s="161">
        <f t="shared" ref="M34" si="10">+M23-M30</f>
        <v>3.8618149192240878</v>
      </c>
      <c r="N34" s="162"/>
      <c r="O34" s="161">
        <f t="shared" ref="O34" si="11">+O23-O30</f>
        <v>4.1350854818673071</v>
      </c>
      <c r="P34" s="162"/>
      <c r="Q34" s="161">
        <f t="shared" ref="Q34" si="12">+Q23-Q30</f>
        <v>1.5140180174244122</v>
      </c>
      <c r="R34" s="162"/>
      <c r="S34" s="161">
        <f t="shared" ref="S34" si="13">+S23-S30</f>
        <v>-23.412319443047352</v>
      </c>
      <c r="T34" s="162"/>
      <c r="U34" s="161">
        <f t="shared" ref="U34" si="14">+U23-U30</f>
        <v>5.8229884653061035</v>
      </c>
      <c r="V34" s="162"/>
      <c r="W34" s="161">
        <f t="shared" ref="W34" si="15">+W23-W30</f>
        <v>-26.111545761883818</v>
      </c>
      <c r="X34" s="162"/>
      <c r="Y34" s="161">
        <f t="shared" ref="Y34" si="16">+Y23-Y30</f>
        <v>-3.4932322256407247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+'(令和6年8月)'!E23</f>
        <v>48.102250957854402</v>
      </c>
      <c r="F42" s="160">
        <f>+'(令和5年12月)'!F23</f>
        <v>0</v>
      </c>
      <c r="G42" s="159">
        <f>+'(令和6年8月)'!G23</f>
        <v>66.836609278853189</v>
      </c>
      <c r="H42" s="160">
        <f>+'(令和5年12月)'!H23</f>
        <v>0</v>
      </c>
      <c r="I42" s="159">
        <f>+'(令和6年8月)'!I23</f>
        <v>54.876319521033558</v>
      </c>
      <c r="J42" s="160">
        <f>+'(令和5年12月)'!J23</f>
        <v>0</v>
      </c>
      <c r="K42" s="159">
        <f>+'(令和6年8月)'!K23</f>
        <v>110.80672586434915</v>
      </c>
      <c r="L42" s="160">
        <f>+'(令和5年12月)'!L23</f>
        <v>0</v>
      </c>
      <c r="M42" s="159">
        <f>+'(令和6年8月)'!M23</f>
        <v>40.724749264631747</v>
      </c>
      <c r="N42" s="160">
        <f>+'(令和5年12月)'!N23</f>
        <v>0</v>
      </c>
      <c r="O42" s="159">
        <f>+'(令和6年8月)'!O23</f>
        <v>88.248337028824835</v>
      </c>
      <c r="P42" s="160">
        <f>+'(令和5年12月)'!P23</f>
        <v>0</v>
      </c>
      <c r="Q42" s="159">
        <f>+'(令和6年8月)'!Q23</f>
        <v>43.175615297760473</v>
      </c>
      <c r="R42" s="160">
        <f>+'(令和5年12月)'!R23</f>
        <v>0</v>
      </c>
      <c r="S42" s="159">
        <f>+'(令和6年8月)'!S23</f>
        <v>137.55729550640049</v>
      </c>
      <c r="T42" s="160">
        <f>+'(令和5年12月)'!T23</f>
        <v>0</v>
      </c>
      <c r="U42" s="159">
        <f>+'(令和6年8月)'!U23</f>
        <v>37.151067323481115</v>
      </c>
      <c r="V42" s="160">
        <f>+'(令和5年12月)'!V23</f>
        <v>0</v>
      </c>
      <c r="W42" s="159">
        <f>+'(令和6年8月)'!W23</f>
        <v>45.470398896171147</v>
      </c>
      <c r="X42" s="160">
        <f>+'(令和5年12月)'!X23</f>
        <v>0</v>
      </c>
      <c r="Y42" s="159">
        <f>+'(令和6年8月)'!Y23</f>
        <v>70.910690534351247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11.186992449491271</v>
      </c>
      <c r="F46" s="160"/>
      <c r="G46" s="159">
        <f>G23-G42</f>
        <v>1.1469354808410657</v>
      </c>
      <c r="H46" s="160"/>
      <c r="I46" s="159">
        <f>I23-I42</f>
        <v>-1.0571519241590508</v>
      </c>
      <c r="J46" s="160"/>
      <c r="K46" s="159">
        <f>K23-K42</f>
        <v>11.363713549765365</v>
      </c>
      <c r="L46" s="160"/>
      <c r="M46" s="159">
        <f>M23-M42</f>
        <v>11.925829658054653</v>
      </c>
      <c r="N46" s="160"/>
      <c r="O46" s="159">
        <f t="shared" si="18"/>
        <v>-0.32448888192836023</v>
      </c>
      <c r="P46" s="160"/>
      <c r="Q46" s="159">
        <f t="shared" si="18"/>
        <v>2.656215611854293</v>
      </c>
      <c r="R46" s="160"/>
      <c r="S46" s="159">
        <f t="shared" si="18"/>
        <v>-5.5799527164597578</v>
      </c>
      <c r="T46" s="160"/>
      <c r="U46" s="159">
        <f t="shared" si="18"/>
        <v>32.56907722648107</v>
      </c>
      <c r="V46" s="160"/>
      <c r="W46" s="159">
        <f t="shared" si="18"/>
        <v>7.4817483999561034</v>
      </c>
      <c r="X46" s="160"/>
      <c r="Y46" s="159">
        <f t="shared" si="18"/>
        <v>2.1010335859836431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48.102250957854402</v>
      </c>
      <c r="F23" s="174"/>
      <c r="G23" s="173">
        <f>(G20+G21)/(G22+G41)*100</f>
        <v>66.836609278853189</v>
      </c>
      <c r="H23" s="174"/>
      <c r="I23" s="173">
        <f>(I20+I21)/(I22+I41)*100</f>
        <v>54.876319521033558</v>
      </c>
      <c r="J23" s="174"/>
      <c r="K23" s="173">
        <f>(K20+K21)/(K22+K41)*100</f>
        <v>110.80672586434915</v>
      </c>
      <c r="L23" s="174"/>
      <c r="M23" s="173">
        <f>(M20+M21)/(M22+M41)*100</f>
        <v>40.724749264631747</v>
      </c>
      <c r="N23" s="174"/>
      <c r="O23" s="173">
        <f>(O20+O21)/(O22+O41)*100</f>
        <v>88.248337028824835</v>
      </c>
      <c r="P23" s="174"/>
      <c r="Q23" s="173">
        <f>(Q20+Q21)/(Q22+Q41)*100</f>
        <v>43.175615297760473</v>
      </c>
      <c r="R23" s="174"/>
      <c r="S23" s="173">
        <f>(S20+S21)/(S22+S41)*100</f>
        <v>137.55729550640049</v>
      </c>
      <c r="T23" s="174"/>
      <c r="U23" s="173">
        <f>(U20+U21)/(U22+U41)*100</f>
        <v>37.151067323481115</v>
      </c>
      <c r="V23" s="174"/>
      <c r="W23" s="173">
        <f>(W20+W21)/(W22+W41)*100</f>
        <v>45.470398896171147</v>
      </c>
      <c r="X23" s="174"/>
      <c r="Y23" s="173">
        <f>(Y20+Y21)/(Y22+Y41)*100</f>
        <v>70.910690534351247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176931.26874349714</v>
      </c>
      <c r="F24" s="178"/>
      <c r="G24" s="175">
        <f>H22/G22*1000</f>
        <v>472567.80866325804</v>
      </c>
      <c r="H24" s="176"/>
      <c r="I24" s="165">
        <f>J22/I22*1000</f>
        <v>954420.55225148681</v>
      </c>
      <c r="J24" s="166"/>
      <c r="K24" s="175">
        <f>L22/K22*1000</f>
        <v>1793974.2096505824</v>
      </c>
      <c r="L24" s="176"/>
      <c r="M24" s="165">
        <f>N22/M22*1000</f>
        <v>213968.45991229959</v>
      </c>
      <c r="N24" s="166"/>
      <c r="O24" s="175">
        <f>P22/O22*1000</f>
        <v>302208.78923766821</v>
      </c>
      <c r="P24" s="176"/>
      <c r="Q24" s="165">
        <f>R22/Q22*1000</f>
        <v>190035.953218421</v>
      </c>
      <c r="R24" s="166"/>
      <c r="S24" s="175">
        <f>T22/S22*1000</f>
        <v>98341.682267122858</v>
      </c>
      <c r="T24" s="176"/>
      <c r="U24" s="165">
        <f>V22/U22*1000</f>
        <v>466395.13952948916</v>
      </c>
      <c r="V24" s="166"/>
      <c r="W24" s="175">
        <f>X22/W22*1000</f>
        <v>154845.00978679871</v>
      </c>
      <c r="X24" s="176"/>
      <c r="Y24" s="165">
        <f>Z22/Y22*1000</f>
        <v>220913.49683015887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+'(令和5年8月)'!E23</f>
        <v>46.72151783903233</v>
      </c>
      <c r="F30" s="164">
        <f>+'(令和5年1月)'!F23</f>
        <v>0</v>
      </c>
      <c r="G30" s="163">
        <f>+'(令和5年8月)'!G23</f>
        <v>58.966284575994287</v>
      </c>
      <c r="H30" s="164">
        <f>+'(令和5年1月)'!H23</f>
        <v>0</v>
      </c>
      <c r="I30" s="163">
        <f>+'(令和5年8月)'!I23</f>
        <v>54.073123797305968</v>
      </c>
      <c r="J30" s="164">
        <f>+'(令和5年1月)'!J23</f>
        <v>0</v>
      </c>
      <c r="K30" s="163">
        <f>+'(令和5年8月)'!K23</f>
        <v>30.857236425250779</v>
      </c>
      <c r="L30" s="164">
        <f>+'(令和5年1月)'!L23</f>
        <v>0</v>
      </c>
      <c r="M30" s="163">
        <f>+'(令和5年8月)'!M23</f>
        <v>49.528030711959801</v>
      </c>
      <c r="N30" s="164">
        <f>+'(令和5年1月)'!N23</f>
        <v>0</v>
      </c>
      <c r="O30" s="163">
        <f>+'(令和5年8月)'!O23</f>
        <v>85.972897486293576</v>
      </c>
      <c r="P30" s="164">
        <f>+'(令和5年1月)'!P23</f>
        <v>0</v>
      </c>
      <c r="Q30" s="163">
        <f>+'(令和5年8月)'!Q23</f>
        <v>39.591651527891401</v>
      </c>
      <c r="R30" s="164">
        <f>+'(令和5年1月)'!R23</f>
        <v>0</v>
      </c>
      <c r="S30" s="163">
        <f>+'(令和5年8月)'!S23</f>
        <v>120.04508173735616</v>
      </c>
      <c r="T30" s="164">
        <f>+'(令和5年1月)'!T23</f>
        <v>0</v>
      </c>
      <c r="U30" s="163">
        <f>+'(令和5年8月)'!U23</f>
        <v>54.407432191679625</v>
      </c>
      <c r="V30" s="164">
        <f>+'(令和5年1月)'!V23</f>
        <v>0</v>
      </c>
      <c r="W30" s="163">
        <f>+'(令和5年8月)'!W23</f>
        <v>84.451058930168159</v>
      </c>
      <c r="X30" s="164">
        <f>+'(令和5年1月)'!X23</f>
        <v>0</v>
      </c>
      <c r="Y30" s="163">
        <f>+'(令和5年8月)'!Y23</f>
        <v>66.011697205535512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1.3807331188220715</v>
      </c>
      <c r="F34" s="162"/>
      <c r="G34" s="161">
        <f t="shared" ref="G34" si="7">+G23-G30</f>
        <v>7.8703247028589018</v>
      </c>
      <c r="H34" s="162"/>
      <c r="I34" s="161">
        <f t="shared" ref="I34" si="8">+I23-I30</f>
        <v>0.8031957237275904</v>
      </c>
      <c r="J34" s="162"/>
      <c r="K34" s="161">
        <f t="shared" ref="K34" si="9">+K23-K30</f>
        <v>79.949489439098372</v>
      </c>
      <c r="L34" s="162"/>
      <c r="M34" s="161">
        <f t="shared" ref="M34" si="10">+M23-M30</f>
        <v>-8.8032814473280538</v>
      </c>
      <c r="N34" s="162"/>
      <c r="O34" s="161">
        <f t="shared" ref="O34" si="11">+O23-O30</f>
        <v>2.2754395425312595</v>
      </c>
      <c r="P34" s="162"/>
      <c r="Q34" s="161">
        <f t="shared" ref="Q34" si="12">+Q23-Q30</f>
        <v>3.5839637698690723</v>
      </c>
      <c r="R34" s="162"/>
      <c r="S34" s="161">
        <f t="shared" ref="S34" si="13">+S23-S30</f>
        <v>17.512213769044337</v>
      </c>
      <c r="T34" s="162"/>
      <c r="U34" s="161">
        <f t="shared" ref="U34" si="14">+U23-U30</f>
        <v>-17.25636486819851</v>
      </c>
      <c r="V34" s="162"/>
      <c r="W34" s="161">
        <f t="shared" ref="W34" si="15">+W23-W30</f>
        <v>-38.980660033997012</v>
      </c>
      <c r="X34" s="162"/>
      <c r="Y34" s="161">
        <f t="shared" ref="Y34" si="16">+Y23-Y30</f>
        <v>4.8989933288157346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+'(令和6年7月)'!E23</f>
        <v>56.038818865021597</v>
      </c>
      <c r="F42" s="160">
        <f>+'(令和5年12月)'!F23</f>
        <v>0</v>
      </c>
      <c r="G42" s="159">
        <f>+'(令和6年7月)'!G23</f>
        <v>75.381316776571197</v>
      </c>
      <c r="H42" s="160">
        <f>+'(令和5年12月)'!H23</f>
        <v>0</v>
      </c>
      <c r="I42" s="159">
        <f>+'(令和6年7月)'!I23</f>
        <v>58.520392032880174</v>
      </c>
      <c r="J42" s="160">
        <f>+'(令和5年12月)'!J23</f>
        <v>0</v>
      </c>
      <c r="K42" s="159">
        <f>+'(令和6年7月)'!K23</f>
        <v>56.226415094339622</v>
      </c>
      <c r="L42" s="160">
        <f>+'(令和5年12月)'!L23</f>
        <v>0</v>
      </c>
      <c r="M42" s="159">
        <f>+'(令和6年7月)'!M23</f>
        <v>44.160619119554447</v>
      </c>
      <c r="N42" s="160">
        <f>+'(令和5年12月)'!N23</f>
        <v>0</v>
      </c>
      <c r="O42" s="159">
        <f>+'(令和6年7月)'!O23</f>
        <v>97.394136807817588</v>
      </c>
      <c r="P42" s="160">
        <f>+'(令和5年12月)'!P23</f>
        <v>0</v>
      </c>
      <c r="Q42" s="159">
        <f>+'(令和6年7月)'!Q23</f>
        <v>49.687767485540618</v>
      </c>
      <c r="R42" s="160">
        <f>+'(令和5年12月)'!R23</f>
        <v>0</v>
      </c>
      <c r="S42" s="159">
        <f>+'(令和6年7月)'!S23</f>
        <v>149.65404073314932</v>
      </c>
      <c r="T42" s="160">
        <f>+'(令和5年12月)'!T23</f>
        <v>0</v>
      </c>
      <c r="U42" s="159">
        <f>+'(令和6年7月)'!U23</f>
        <v>59.655674986336308</v>
      </c>
      <c r="V42" s="160">
        <f>+'(令和5年12月)'!V23</f>
        <v>0</v>
      </c>
      <c r="W42" s="159">
        <f>+'(令和6年7月)'!W23</f>
        <v>53.082449706049971</v>
      </c>
      <c r="X42" s="160">
        <f>+'(令和5年12月)'!X23</f>
        <v>0</v>
      </c>
      <c r="Y42" s="159">
        <f>+'(令和6年7月)'!Y23</f>
        <v>77.501899217650376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-7.9365679071671948</v>
      </c>
      <c r="F46" s="160"/>
      <c r="G46" s="159">
        <f>G23-G42</f>
        <v>-8.544707497718008</v>
      </c>
      <c r="H46" s="160"/>
      <c r="I46" s="159">
        <f>I23-I42</f>
        <v>-3.6440725118466162</v>
      </c>
      <c r="J46" s="160"/>
      <c r="K46" s="159">
        <f>K23-K42</f>
        <v>54.580310770009525</v>
      </c>
      <c r="L46" s="160"/>
      <c r="M46" s="159">
        <f>M23-M42</f>
        <v>-3.4358698549227</v>
      </c>
      <c r="N46" s="160"/>
      <c r="O46" s="159">
        <f t="shared" si="18"/>
        <v>-9.1457997789927532</v>
      </c>
      <c r="P46" s="160"/>
      <c r="Q46" s="159">
        <f t="shared" si="18"/>
        <v>-6.5121521877801456</v>
      </c>
      <c r="R46" s="160"/>
      <c r="S46" s="159">
        <f t="shared" si="18"/>
        <v>-12.096745226748823</v>
      </c>
      <c r="T46" s="160"/>
      <c r="U46" s="159">
        <f t="shared" si="18"/>
        <v>-22.504607662855193</v>
      </c>
      <c r="V46" s="160"/>
      <c r="W46" s="159">
        <f t="shared" si="18"/>
        <v>-7.6120508098788235</v>
      </c>
      <c r="X46" s="160"/>
      <c r="Y46" s="159">
        <f t="shared" si="18"/>
        <v>-6.5912086832991292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56.038818865021597</v>
      </c>
      <c r="F23" s="174"/>
      <c r="G23" s="173">
        <f>(G20+G21)/(G22+G41)*100</f>
        <v>75.381316776571197</v>
      </c>
      <c r="H23" s="174"/>
      <c r="I23" s="173">
        <f>(I20+I21)/(I22+I41)*100</f>
        <v>58.520392032880174</v>
      </c>
      <c r="J23" s="174"/>
      <c r="K23" s="173">
        <f>(K20+K21)/(K22+K41)*100</f>
        <v>56.226415094339622</v>
      </c>
      <c r="L23" s="174"/>
      <c r="M23" s="173">
        <f>(M20+M21)/(M22+M41)*100</f>
        <v>44.160619119554447</v>
      </c>
      <c r="N23" s="174"/>
      <c r="O23" s="173">
        <f>(O20+O21)/(O22+O41)*100</f>
        <v>97.394136807817588</v>
      </c>
      <c r="P23" s="174"/>
      <c r="Q23" s="173">
        <f>(Q20+Q21)/(Q22+Q41)*100</f>
        <v>49.687767485540618</v>
      </c>
      <c r="R23" s="174"/>
      <c r="S23" s="173">
        <f>(S20+S21)/(S22+S41)*100</f>
        <v>149.65404073314932</v>
      </c>
      <c r="T23" s="174"/>
      <c r="U23" s="173">
        <f>(U20+U21)/(U22+U41)*100</f>
        <v>59.655674986336308</v>
      </c>
      <c r="V23" s="174"/>
      <c r="W23" s="173">
        <f>(W20+W21)/(W22+W41)*100</f>
        <v>53.082449706049971</v>
      </c>
      <c r="X23" s="174"/>
      <c r="Y23" s="173">
        <f>(Y20+Y21)/(Y22+Y41)*100</f>
        <v>77.501899217650376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172115.53107973517</v>
      </c>
      <c r="F24" s="178"/>
      <c r="G24" s="175">
        <f>H22/G22*1000</f>
        <v>461580.62933465099</v>
      </c>
      <c r="H24" s="176"/>
      <c r="I24" s="165">
        <f>J22/I22*1000</f>
        <v>952492.21027617576</v>
      </c>
      <c r="J24" s="166"/>
      <c r="K24" s="175">
        <f>L22/K22*1000</f>
        <v>1956175.9960889758</v>
      </c>
      <c r="L24" s="176"/>
      <c r="M24" s="165">
        <f>N22/M22*1000</f>
        <v>216464.39109543353</v>
      </c>
      <c r="N24" s="166"/>
      <c r="O24" s="175">
        <f>P22/O22*1000</f>
        <v>305059.10087719298</v>
      </c>
      <c r="P24" s="176"/>
      <c r="Q24" s="165">
        <f>R22/Q22*1000</f>
        <v>188187.43477113123</v>
      </c>
      <c r="R24" s="166"/>
      <c r="S24" s="175">
        <f>T22/S22*1000</f>
        <v>102387.56540260222</v>
      </c>
      <c r="T24" s="176"/>
      <c r="U24" s="165">
        <f>V22/U22*1000</f>
        <v>445134.07576099847</v>
      </c>
      <c r="V24" s="166"/>
      <c r="W24" s="175">
        <f>X22/W22*1000</f>
        <v>159802.01825533796</v>
      </c>
      <c r="X24" s="176"/>
      <c r="Y24" s="165">
        <f>Z22/Y22*1000</f>
        <v>257745.89072043408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+'(令和5年7月)'!E23</f>
        <v>55.874771076180643</v>
      </c>
      <c r="F30" s="164">
        <f>+'(令和5年1月)'!F23</f>
        <v>0</v>
      </c>
      <c r="G30" s="163">
        <f>+'(令和5年7月)'!G23</f>
        <v>68.066022303495274</v>
      </c>
      <c r="H30" s="164">
        <f>+'(令和5年1月)'!H23</f>
        <v>0</v>
      </c>
      <c r="I30" s="163">
        <f>+'(令和5年7月)'!I23</f>
        <v>56.577645895153317</v>
      </c>
      <c r="J30" s="164">
        <f>+'(令和5年1月)'!J23</f>
        <v>0</v>
      </c>
      <c r="K30" s="163">
        <f>+'(令和5年7月)'!K23</f>
        <v>29.657362959556181</v>
      </c>
      <c r="L30" s="164">
        <f>+'(令和5年1月)'!L23</f>
        <v>0</v>
      </c>
      <c r="M30" s="163">
        <f>+'(令和5年7月)'!M23</f>
        <v>44.917486137295391</v>
      </c>
      <c r="N30" s="164">
        <f>+'(令和5年1月)'!N23</f>
        <v>0</v>
      </c>
      <c r="O30" s="163">
        <f>+'(令和5年7月)'!O23</f>
        <v>88.771633600675386</v>
      </c>
      <c r="P30" s="164">
        <f>+'(令和5年1月)'!P23</f>
        <v>0</v>
      </c>
      <c r="Q30" s="163">
        <f>+'(令和5年7月)'!Q23</f>
        <v>45.179458044117283</v>
      </c>
      <c r="R30" s="164">
        <f>+'(令和5年1月)'!R23</f>
        <v>0</v>
      </c>
      <c r="S30" s="163">
        <f>+'(令和5年7月)'!S23</f>
        <v>174.04669314168717</v>
      </c>
      <c r="T30" s="164">
        <f>+'(令和5年1月)'!T23</f>
        <v>0</v>
      </c>
      <c r="U30" s="163">
        <f>+'(令和5年7月)'!U23</f>
        <v>58.694902643947231</v>
      </c>
      <c r="V30" s="164">
        <f>+'(令和5年1月)'!V23</f>
        <v>0</v>
      </c>
      <c r="W30" s="163">
        <f>+'(令和5年7月)'!W23</f>
        <v>80.522915327410331</v>
      </c>
      <c r="X30" s="164">
        <f>+'(令和5年1月)'!X23</f>
        <v>0</v>
      </c>
      <c r="Y30" s="163">
        <f>+'(令和5年7月)'!Y23</f>
        <v>81.246845037872745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0.1640477888409535</v>
      </c>
      <c r="F34" s="162"/>
      <c r="G34" s="161">
        <f t="shared" ref="G34" si="7">+G23-G30</f>
        <v>7.3152944730759231</v>
      </c>
      <c r="H34" s="162"/>
      <c r="I34" s="161">
        <f t="shared" ref="I34" si="8">+I23-I30</f>
        <v>1.9427461377268571</v>
      </c>
      <c r="J34" s="162"/>
      <c r="K34" s="161">
        <f t="shared" ref="K34" si="9">+K23-K30</f>
        <v>26.569052134783441</v>
      </c>
      <c r="L34" s="162"/>
      <c r="M34" s="161">
        <f t="shared" ref="M34" si="10">+M23-M30</f>
        <v>-0.75686701774094445</v>
      </c>
      <c r="N34" s="162"/>
      <c r="O34" s="161">
        <f t="shared" ref="O34" si="11">+O23-O30</f>
        <v>8.6225032071422021</v>
      </c>
      <c r="P34" s="162"/>
      <c r="Q34" s="161">
        <f t="shared" ref="Q34" si="12">+Q23-Q30</f>
        <v>4.5083094414233358</v>
      </c>
      <c r="R34" s="162"/>
      <c r="S34" s="161">
        <f t="shared" ref="S34" si="13">+S23-S30</f>
        <v>-24.392652408537856</v>
      </c>
      <c r="T34" s="162"/>
      <c r="U34" s="161">
        <f t="shared" ref="U34" si="14">+U23-U30</f>
        <v>0.96077234238907749</v>
      </c>
      <c r="V34" s="162"/>
      <c r="W34" s="161">
        <f t="shared" ref="W34" si="15">+W23-W30</f>
        <v>-27.44046562136036</v>
      </c>
      <c r="X34" s="162"/>
      <c r="Y34" s="161">
        <f t="shared" ref="Y34" si="16">+Y23-Y30</f>
        <v>-3.7449458202223695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+'(令和6年6月)'!E23</f>
        <v>55.958328256366521</v>
      </c>
      <c r="F42" s="160">
        <f>+'(令和5年12月)'!F23</f>
        <v>0</v>
      </c>
      <c r="G42" s="159">
        <f>+'(令和6年6月)'!G23</f>
        <v>69.460573383793871</v>
      </c>
      <c r="H42" s="160">
        <f>+'(令和5年12月)'!H23</f>
        <v>0</v>
      </c>
      <c r="I42" s="159">
        <f>+'(令和6年6月)'!I23</f>
        <v>47.731016923768159</v>
      </c>
      <c r="J42" s="160">
        <f>+'(令和5年12月)'!J23</f>
        <v>0</v>
      </c>
      <c r="K42" s="159">
        <f>+'(令和6年6月)'!K23</f>
        <v>58.246346555323591</v>
      </c>
      <c r="L42" s="160">
        <f>+'(令和5年12月)'!L23</f>
        <v>0</v>
      </c>
      <c r="M42" s="159">
        <f>+'(令和6年6月)'!M23</f>
        <v>42.214072155644956</v>
      </c>
      <c r="N42" s="160">
        <f>+'(令和5年12月)'!N23</f>
        <v>0</v>
      </c>
      <c r="O42" s="159">
        <f>+'(令和6年6月)'!O23</f>
        <v>79.574822842851191</v>
      </c>
      <c r="P42" s="160">
        <f>+'(令和5年12月)'!P23</f>
        <v>0</v>
      </c>
      <c r="Q42" s="159">
        <f>+'(令和6年6月)'!Q23</f>
        <v>45.800125477434747</v>
      </c>
      <c r="R42" s="160">
        <f>+'(令和5年12月)'!R23</f>
        <v>0</v>
      </c>
      <c r="S42" s="159">
        <f>+'(令和6年6月)'!S23</f>
        <v>132.91934411360037</v>
      </c>
      <c r="T42" s="160">
        <f>+'(令和5年12月)'!T23</f>
        <v>0</v>
      </c>
      <c r="U42" s="159">
        <f>+'(令和6年6月)'!U23</f>
        <v>60.500870237865016</v>
      </c>
      <c r="V42" s="160">
        <f>+'(令和5年12月)'!V23</f>
        <v>0</v>
      </c>
      <c r="W42" s="159">
        <f>+'(令和6年6月)'!W23</f>
        <v>49.173955345879399</v>
      </c>
      <c r="X42" s="160">
        <f>+'(令和5年12月)'!X23</f>
        <v>0</v>
      </c>
      <c r="Y42" s="159">
        <f>+'(令和6年6月)'!Y23</f>
        <v>69.504035475125761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8.0490608655075846E-2</v>
      </c>
      <c r="F46" s="160"/>
      <c r="G46" s="159">
        <f>G23-G42</f>
        <v>5.9207433927773252</v>
      </c>
      <c r="H46" s="160"/>
      <c r="I46" s="159">
        <f>I23-I42</f>
        <v>10.789375109112015</v>
      </c>
      <c r="J46" s="160"/>
      <c r="K46" s="159">
        <f>K23-K42</f>
        <v>-2.0199314609839689</v>
      </c>
      <c r="L46" s="160"/>
      <c r="M46" s="159">
        <f>M23-M42</f>
        <v>1.9465469639094906</v>
      </c>
      <c r="N46" s="160"/>
      <c r="O46" s="159">
        <f t="shared" si="18"/>
        <v>17.819313964966398</v>
      </c>
      <c r="P46" s="160"/>
      <c r="Q46" s="159">
        <f t="shared" si="18"/>
        <v>3.8876420081058711</v>
      </c>
      <c r="R46" s="160"/>
      <c r="S46" s="159">
        <f t="shared" si="18"/>
        <v>16.734696619548941</v>
      </c>
      <c r="T46" s="160"/>
      <c r="U46" s="159">
        <f t="shared" si="18"/>
        <v>-0.84519525152870756</v>
      </c>
      <c r="V46" s="160"/>
      <c r="W46" s="159">
        <f t="shared" si="18"/>
        <v>3.9084943601705717</v>
      </c>
      <c r="X46" s="160"/>
      <c r="Y46" s="159">
        <f t="shared" si="18"/>
        <v>7.9978637425246148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55.958328256366521</v>
      </c>
      <c r="F23" s="174"/>
      <c r="G23" s="173">
        <f>(G20+G21)/(G22+G41)*100</f>
        <v>69.460573383793871</v>
      </c>
      <c r="H23" s="174"/>
      <c r="I23" s="173">
        <f>(I20+I21)/(I22+I41)*100</f>
        <v>47.731016923768159</v>
      </c>
      <c r="J23" s="174"/>
      <c r="K23" s="173">
        <f>(K20+K21)/(K22+K41)*100</f>
        <v>58.246346555323591</v>
      </c>
      <c r="L23" s="174"/>
      <c r="M23" s="173">
        <f>(M20+M21)/(M22+M41)*100</f>
        <v>42.214072155644956</v>
      </c>
      <c r="N23" s="174"/>
      <c r="O23" s="173">
        <f>(O20+O21)/(O22+O41)*100</f>
        <v>79.574822842851191</v>
      </c>
      <c r="P23" s="174"/>
      <c r="Q23" s="173">
        <f>(Q20+Q21)/(Q22+Q41)*100</f>
        <v>45.800125477434747</v>
      </c>
      <c r="R23" s="174"/>
      <c r="S23" s="173">
        <f>(S20+S21)/(S22+S41)*100</f>
        <v>132.91934411360037</v>
      </c>
      <c r="T23" s="174"/>
      <c r="U23" s="173">
        <f>(U20+U21)/(U22+U41)*100</f>
        <v>60.500870237865016</v>
      </c>
      <c r="V23" s="174"/>
      <c r="W23" s="173">
        <f>(W20+W21)/(W22+W41)*100</f>
        <v>49.173955345879399</v>
      </c>
      <c r="X23" s="174"/>
      <c r="Y23" s="173">
        <f>(Y20+Y21)/(Y22+Y41)*100</f>
        <v>69.504035475125761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174615.69729212741</v>
      </c>
      <c r="F24" s="178"/>
      <c r="G24" s="175">
        <f>H22/G22*1000</f>
        <v>459440.61300130212</v>
      </c>
      <c r="H24" s="176"/>
      <c r="I24" s="165">
        <f>J22/I22*1000</f>
        <v>941244.32566492772</v>
      </c>
      <c r="J24" s="166"/>
      <c r="K24" s="175">
        <f>L22/K22*1000</f>
        <v>1946936.2269641126</v>
      </c>
      <c r="L24" s="176"/>
      <c r="M24" s="165">
        <f>N22/M22*1000</f>
        <v>218891.50428002287</v>
      </c>
      <c r="N24" s="166"/>
      <c r="O24" s="175">
        <f>P22/O22*1000</f>
        <v>303928.34408602153</v>
      </c>
      <c r="P24" s="176"/>
      <c r="Q24" s="165">
        <f>R22/Q22*1000</f>
        <v>186050.6859936901</v>
      </c>
      <c r="R24" s="166"/>
      <c r="S24" s="175">
        <f>T22/S22*1000</f>
        <v>104189.05457545682</v>
      </c>
      <c r="T24" s="176"/>
      <c r="U24" s="165">
        <f>V22/U22*1000</f>
        <v>433770.87291577854</v>
      </c>
      <c r="V24" s="166"/>
      <c r="W24" s="175">
        <f>X22/W22*1000</f>
        <v>161060.00382504251</v>
      </c>
      <c r="X24" s="176"/>
      <c r="Y24" s="165">
        <f>Z22/Y22*1000</f>
        <v>257336.57214266641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+'(令和5年6月)'!E23</f>
        <v>68.630409984864684</v>
      </c>
      <c r="F30" s="164">
        <f>+'(令和5年1月)'!F23</f>
        <v>0</v>
      </c>
      <c r="G30" s="163">
        <f>+'(令和5年6月)'!G23</f>
        <v>68.761800764955339</v>
      </c>
      <c r="H30" s="164">
        <f>+'(令和5年1月)'!H23</f>
        <v>0</v>
      </c>
      <c r="I30" s="163">
        <f>+'(令和5年6月)'!I23</f>
        <v>49.056603773584904</v>
      </c>
      <c r="J30" s="164">
        <f>+'(令和5年1月)'!J23</f>
        <v>0</v>
      </c>
      <c r="K30" s="163">
        <f>+'(令和5年6月)'!K23</f>
        <v>32.919430131973684</v>
      </c>
      <c r="L30" s="164">
        <f>+'(令和5年1月)'!L23</f>
        <v>0</v>
      </c>
      <c r="M30" s="163">
        <f>+'(令和5年6月)'!M23</f>
        <v>37.42417019505227</v>
      </c>
      <c r="N30" s="164">
        <f>+'(令和5年1月)'!N23</f>
        <v>0</v>
      </c>
      <c r="O30" s="163">
        <f>+'(令和5年6月)'!O23</f>
        <v>83.908528270219236</v>
      </c>
      <c r="P30" s="164">
        <f>+'(令和5年1月)'!P23</f>
        <v>0</v>
      </c>
      <c r="Q30" s="163">
        <f>+'(令和5年6月)'!Q23</f>
        <v>47.999244067573784</v>
      </c>
      <c r="R30" s="164">
        <f>+'(令和5年1月)'!R23</f>
        <v>0</v>
      </c>
      <c r="S30" s="163">
        <f>+'(令和5年6月)'!S23</f>
        <v>151.90194911687445</v>
      </c>
      <c r="T30" s="164">
        <f>+'(令和5年1月)'!T23</f>
        <v>0</v>
      </c>
      <c r="U30" s="163">
        <f>+'(令和5年6月)'!U23</f>
        <v>83.439932750995951</v>
      </c>
      <c r="V30" s="164">
        <f>+'(令和5年1月)'!V23</f>
        <v>0</v>
      </c>
      <c r="W30" s="163">
        <f>+'(令和5年6月)'!W23</f>
        <v>80.579333512796296</v>
      </c>
      <c r="X30" s="164">
        <f>+'(令和5年1月)'!X23</f>
        <v>0</v>
      </c>
      <c r="Y30" s="163">
        <f>+'(令和5年6月)'!Y23</f>
        <v>75.408499567928374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-12.672081728498163</v>
      </c>
      <c r="F34" s="162"/>
      <c r="G34" s="161">
        <f t="shared" ref="G34" si="7">+G23-G30</f>
        <v>0.69877261883853237</v>
      </c>
      <c r="H34" s="162"/>
      <c r="I34" s="161">
        <f t="shared" ref="I34" si="8">+I23-I30</f>
        <v>-1.3255868498167445</v>
      </c>
      <c r="J34" s="162"/>
      <c r="K34" s="161">
        <f t="shared" ref="K34" si="9">+K23-K30</f>
        <v>25.326916423349907</v>
      </c>
      <c r="L34" s="162"/>
      <c r="M34" s="161">
        <f t="shared" ref="M34" si="10">+M23-M30</f>
        <v>4.7899019605926867</v>
      </c>
      <c r="N34" s="162"/>
      <c r="O34" s="161">
        <f t="shared" ref="O34" si="11">+O23-O30</f>
        <v>-4.3337054273680451</v>
      </c>
      <c r="P34" s="162"/>
      <c r="Q34" s="161">
        <f t="shared" ref="Q34" si="12">+Q23-Q30</f>
        <v>-2.1991185901390367</v>
      </c>
      <c r="R34" s="162"/>
      <c r="S34" s="161">
        <f t="shared" ref="S34" si="13">+S23-S30</f>
        <v>-18.982605003274074</v>
      </c>
      <c r="T34" s="162"/>
      <c r="U34" s="161">
        <f t="shared" ref="U34" si="14">+U23-U30</f>
        <v>-22.939062513130935</v>
      </c>
      <c r="V34" s="162"/>
      <c r="W34" s="161">
        <f t="shared" ref="W34" si="15">+W23-W30</f>
        <v>-31.405378166916897</v>
      </c>
      <c r="X34" s="162"/>
      <c r="Y34" s="161">
        <f t="shared" ref="Y34" si="16">+Y23-Y30</f>
        <v>-5.9044640928026126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+'(令和6年5月)'!E23</f>
        <v>54.653778345188151</v>
      </c>
      <c r="F42" s="160">
        <f>+'(令和5年12月)'!F23</f>
        <v>0</v>
      </c>
      <c r="G42" s="159">
        <f>+'(令和6年5月)'!G23</f>
        <v>71.992476823794078</v>
      </c>
      <c r="H42" s="160">
        <f>+'(令和5年12月)'!H23</f>
        <v>0</v>
      </c>
      <c r="I42" s="159">
        <f>+'(令和6年5月)'!I23</f>
        <v>44.256610316428265</v>
      </c>
      <c r="J42" s="160">
        <f>+'(令和5年12月)'!J23</f>
        <v>0</v>
      </c>
      <c r="K42" s="159">
        <f>+'(令和6年5月)'!K23</f>
        <v>42.100238663484483</v>
      </c>
      <c r="L42" s="160">
        <f>+'(令和5年12月)'!L23</f>
        <v>0</v>
      </c>
      <c r="M42" s="159">
        <f>+'(令和6年5月)'!M23</f>
        <v>49.316326861754852</v>
      </c>
      <c r="N42" s="160">
        <f>+'(令和5年12月)'!N23</f>
        <v>0</v>
      </c>
      <c r="O42" s="159">
        <f>+'(令和6年5月)'!O23</f>
        <v>79.923939151321051</v>
      </c>
      <c r="P42" s="160">
        <f>+'(令和5年12月)'!P23</f>
        <v>0</v>
      </c>
      <c r="Q42" s="159">
        <f>+'(令和6年5月)'!Q23</f>
        <v>46.074422267274997</v>
      </c>
      <c r="R42" s="160">
        <f>+'(令和5年12月)'!R23</f>
        <v>0</v>
      </c>
      <c r="S42" s="159">
        <f>+'(令和6年5月)'!S23</f>
        <v>127.8190725568038</v>
      </c>
      <c r="T42" s="160">
        <f>+'(令和5年12月)'!T23</f>
        <v>0</v>
      </c>
      <c r="U42" s="159">
        <f>+'(令和6年5月)'!U23</f>
        <v>52.199211045364891</v>
      </c>
      <c r="V42" s="160">
        <f>+'(令和5年12月)'!V23</f>
        <v>0</v>
      </c>
      <c r="W42" s="159">
        <f>+'(令和6年5月)'!W23</f>
        <v>46.921439861003194</v>
      </c>
      <c r="X42" s="160">
        <f>+'(令和5年12月)'!X23</f>
        <v>0</v>
      </c>
      <c r="Y42" s="159">
        <f>+'(令和6年5月)'!Y23</f>
        <v>68.424313986980721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1.3045499111783698</v>
      </c>
      <c r="F46" s="160"/>
      <c r="G46" s="159">
        <f>G23-G42</f>
        <v>-2.5319034400002067</v>
      </c>
      <c r="H46" s="160"/>
      <c r="I46" s="159">
        <f>I23-I42</f>
        <v>3.474406607339894</v>
      </c>
      <c r="J46" s="160"/>
      <c r="K46" s="159">
        <f>K23-K42</f>
        <v>16.146107891839108</v>
      </c>
      <c r="L46" s="160"/>
      <c r="M46" s="159">
        <f>M23-M42</f>
        <v>-7.1022547061098962</v>
      </c>
      <c r="N46" s="160"/>
      <c r="O46" s="159">
        <f t="shared" si="18"/>
        <v>-0.34911630846985986</v>
      </c>
      <c r="P46" s="160"/>
      <c r="Q46" s="159">
        <f t="shared" si="18"/>
        <v>-0.27429678984024974</v>
      </c>
      <c r="R46" s="160"/>
      <c r="S46" s="159">
        <f t="shared" si="18"/>
        <v>5.1002715567965708</v>
      </c>
      <c r="T46" s="160"/>
      <c r="U46" s="159">
        <f t="shared" si="18"/>
        <v>8.3016591925001251</v>
      </c>
      <c r="V46" s="160"/>
      <c r="W46" s="159">
        <f t="shared" si="18"/>
        <v>2.2525154848762057</v>
      </c>
      <c r="X46" s="160"/>
      <c r="Y46" s="159">
        <f t="shared" si="18"/>
        <v>1.0797214881450401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54.653778345188151</v>
      </c>
      <c r="F23" s="174"/>
      <c r="G23" s="173">
        <f>(G20+G21)/(G22+G41)*100</f>
        <v>71.992476823794078</v>
      </c>
      <c r="H23" s="174"/>
      <c r="I23" s="173">
        <f>(I20+I21)/(I22+I41)*100</f>
        <v>44.256610316428265</v>
      </c>
      <c r="J23" s="174"/>
      <c r="K23" s="173">
        <f>(K20+K21)/(K22+K41)*100</f>
        <v>42.100238663484483</v>
      </c>
      <c r="L23" s="174"/>
      <c r="M23" s="173">
        <f>(M20+M21)/(M22+M41)*100</f>
        <v>49.316326861754852</v>
      </c>
      <c r="N23" s="174"/>
      <c r="O23" s="173">
        <f>(O20+O21)/(O22+O41)*100</f>
        <v>79.923939151321051</v>
      </c>
      <c r="P23" s="174"/>
      <c r="Q23" s="173">
        <f>(Q20+Q21)/(Q22+Q41)*100</f>
        <v>46.074422267274997</v>
      </c>
      <c r="R23" s="174"/>
      <c r="S23" s="173">
        <f>(S20+S21)/(S22+S41)*100</f>
        <v>127.8190725568038</v>
      </c>
      <c r="T23" s="174"/>
      <c r="U23" s="173">
        <f>(U20+U21)/(U22+U41)*100</f>
        <v>52.199211045364891</v>
      </c>
      <c r="V23" s="174"/>
      <c r="W23" s="173">
        <f>(W20+W21)/(W22+W41)*100</f>
        <v>46.921439861003194</v>
      </c>
      <c r="X23" s="174"/>
      <c r="Y23" s="173">
        <f>(Y20+Y21)/(Y22+Y41)*100</f>
        <v>68.424313986980721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179342.56786135782</v>
      </c>
      <c r="F24" s="178"/>
      <c r="G24" s="175">
        <f>H22/G22*1000</f>
        <v>452661.73431559687</v>
      </c>
      <c r="H24" s="176"/>
      <c r="I24" s="165">
        <f>J22/I22*1000</f>
        <v>902151.88177648047</v>
      </c>
      <c r="J24" s="166"/>
      <c r="K24" s="175">
        <f>L22/K22*1000</f>
        <v>1945503.1102264244</v>
      </c>
      <c r="L24" s="176"/>
      <c r="M24" s="165">
        <f>N22/M22*1000</f>
        <v>208624.18022248772</v>
      </c>
      <c r="N24" s="166"/>
      <c r="O24" s="175">
        <f>P22/O22*1000</f>
        <v>306939.9919126567</v>
      </c>
      <c r="P24" s="176"/>
      <c r="Q24" s="165">
        <f>R22/Q22*1000</f>
        <v>187356.20337341228</v>
      </c>
      <c r="R24" s="166"/>
      <c r="S24" s="175">
        <f>T22/S22*1000</f>
        <v>97725.370121547225</v>
      </c>
      <c r="T24" s="176"/>
      <c r="U24" s="165">
        <f>V22/U22*1000</f>
        <v>324347.64728109649</v>
      </c>
      <c r="V24" s="166"/>
      <c r="W24" s="175">
        <f>X22/W22*1000</f>
        <v>155737.91892338378</v>
      </c>
      <c r="X24" s="176"/>
      <c r="Y24" s="165">
        <f>Z22/Y22*1000</f>
        <v>250549.22502681985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+'(令和5年5月)'!E23</f>
        <v>51.815171736332225</v>
      </c>
      <c r="F30" s="164">
        <f>+'(令和5年1月)'!F23</f>
        <v>0</v>
      </c>
      <c r="G30" s="163">
        <f>+'(令和5年5月)'!G23</f>
        <v>62.728390242765677</v>
      </c>
      <c r="H30" s="164">
        <f>+'(令和5年1月)'!H23</f>
        <v>0</v>
      </c>
      <c r="I30" s="163">
        <f>+'(令和5年5月)'!I23</f>
        <v>46.167603474706183</v>
      </c>
      <c r="J30" s="164">
        <f>+'(令和5年1月)'!J23</f>
        <v>0</v>
      </c>
      <c r="K30" s="163">
        <f>+'(令和5年5月)'!K23</f>
        <v>23.860839401629836</v>
      </c>
      <c r="L30" s="164">
        <f>+'(令和5年1月)'!L23</f>
        <v>0</v>
      </c>
      <c r="M30" s="163">
        <f>+'(令和5年5月)'!M23</f>
        <v>46.058201851016896</v>
      </c>
      <c r="N30" s="164">
        <f>+'(令和5年1月)'!N23</f>
        <v>0</v>
      </c>
      <c r="O30" s="163">
        <f>+'(令和5年5月)'!O23</f>
        <v>84.528063905823004</v>
      </c>
      <c r="P30" s="164">
        <f>+'(令和5年1月)'!P23</f>
        <v>0</v>
      </c>
      <c r="Q30" s="163">
        <f>+'(令和5年5月)'!Q23</f>
        <v>43.398456284487047</v>
      </c>
      <c r="R30" s="164">
        <f>+'(令和5年1月)'!R23</f>
        <v>0</v>
      </c>
      <c r="S30" s="163">
        <f>+'(令和5年5月)'!S23</f>
        <v>133.7923916248894</v>
      </c>
      <c r="T30" s="164">
        <f>+'(令和5年1月)'!T23</f>
        <v>0</v>
      </c>
      <c r="U30" s="163">
        <f>+'(令和5年5月)'!U23</f>
        <v>58.040858130475335</v>
      </c>
      <c r="V30" s="164">
        <f>+'(令和5年1月)'!V23</f>
        <v>0</v>
      </c>
      <c r="W30" s="163">
        <f>+'(令和5年5月)'!W23</f>
        <v>74.396187990410795</v>
      </c>
      <c r="X30" s="164">
        <f>+'(令和5年1月)'!X23</f>
        <v>0</v>
      </c>
      <c r="Y30" s="163">
        <f>+'(令和5年5月)'!Y23</f>
        <v>67.555007032801271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2.8386066088559261</v>
      </c>
      <c r="F34" s="162"/>
      <c r="G34" s="161">
        <f t="shared" ref="G34" si="7">+G23-G30</f>
        <v>9.2640865810284012</v>
      </c>
      <c r="H34" s="162"/>
      <c r="I34" s="161">
        <f t="shared" ref="I34" si="8">+I23-I30</f>
        <v>-1.9109931582779183</v>
      </c>
      <c r="J34" s="162"/>
      <c r="K34" s="161">
        <f t="shared" ref="K34" si="9">+K23-K30</f>
        <v>18.239399261854647</v>
      </c>
      <c r="L34" s="162"/>
      <c r="M34" s="161">
        <f t="shared" ref="M34" si="10">+M23-M30</f>
        <v>3.258125010737956</v>
      </c>
      <c r="N34" s="162"/>
      <c r="O34" s="161">
        <f t="shared" ref="O34" si="11">+O23-O30</f>
        <v>-4.604124754501953</v>
      </c>
      <c r="P34" s="162"/>
      <c r="Q34" s="161">
        <f t="shared" ref="Q34" si="12">+Q23-Q30</f>
        <v>2.6759659827879503</v>
      </c>
      <c r="R34" s="162"/>
      <c r="S34" s="161">
        <f t="shared" ref="S34" si="13">+S23-S30</f>
        <v>-5.9733190680856012</v>
      </c>
      <c r="T34" s="162"/>
      <c r="U34" s="161">
        <f t="shared" ref="U34" si="14">+U23-U30</f>
        <v>-5.8416470851104449</v>
      </c>
      <c r="V34" s="162"/>
      <c r="W34" s="161">
        <f t="shared" ref="W34" si="15">+W23-W30</f>
        <v>-27.474748129407601</v>
      </c>
      <c r="X34" s="162"/>
      <c r="Y34" s="161">
        <f t="shared" ref="Y34" si="16">+Y23-Y30</f>
        <v>0.86930695417945003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+'(令和6年4月)'!E23</f>
        <v>56.351194037465277</v>
      </c>
      <c r="F42" s="160">
        <f>+'(令和5年12月)'!F23</f>
        <v>0</v>
      </c>
      <c r="G42" s="159">
        <f>+'(令和6年4月)'!G23</f>
        <v>70.83083826076664</v>
      </c>
      <c r="H42" s="160">
        <f>+'(令和5年12月)'!H23</f>
        <v>0</v>
      </c>
      <c r="I42" s="159">
        <f>+'(令和6年4月)'!I23</f>
        <v>50.094517958412098</v>
      </c>
      <c r="J42" s="160">
        <f>+'(令和5年12月)'!J23</f>
        <v>0</v>
      </c>
      <c r="K42" s="159">
        <f>+'(令和6年4月)'!K23</f>
        <v>33.490884537474678</v>
      </c>
      <c r="L42" s="160">
        <f>+'(令和5年12月)'!L23</f>
        <v>0</v>
      </c>
      <c r="M42" s="159">
        <f>+'(令和6年4月)'!M23</f>
        <v>49.149241204554087</v>
      </c>
      <c r="N42" s="160">
        <f>+'(令和5年12月)'!N23</f>
        <v>0</v>
      </c>
      <c r="O42" s="159">
        <f>+'(令和6年4月)'!O23</f>
        <v>96.049183632332188</v>
      </c>
      <c r="P42" s="160">
        <f>+'(令和5年12月)'!P23</f>
        <v>0</v>
      </c>
      <c r="Q42" s="159">
        <f>+'(令和6年4月)'!Q23</f>
        <v>48.740874515453299</v>
      </c>
      <c r="R42" s="160">
        <f>+'(令和5年12月)'!R23</f>
        <v>0</v>
      </c>
      <c r="S42" s="159">
        <f>+'(令和6年4月)'!S23</f>
        <v>143.09030561084072</v>
      </c>
      <c r="T42" s="160">
        <f>+'(令和5年12月)'!T23</f>
        <v>0</v>
      </c>
      <c r="U42" s="159">
        <f>+'(令和6年4月)'!U23</f>
        <v>63.903412871945996</v>
      </c>
      <c r="V42" s="160">
        <f>+'(令和5年12月)'!V23</f>
        <v>0</v>
      </c>
      <c r="W42" s="159">
        <f>+'(令和6年4月)'!W23</f>
        <v>57.016898737671958</v>
      </c>
      <c r="X42" s="160">
        <f>+'(令和5年12月)'!X23</f>
        <v>0</v>
      </c>
      <c r="Y42" s="159">
        <f>+'(令和6年4月)'!Y23</f>
        <v>74.600122557727971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-1.6974156922771257</v>
      </c>
      <c r="F46" s="160"/>
      <c r="G46" s="159">
        <f>G23-G42</f>
        <v>1.161638563027438</v>
      </c>
      <c r="H46" s="160"/>
      <c r="I46" s="159">
        <f>I23-I42</f>
        <v>-5.8379076419838327</v>
      </c>
      <c r="J46" s="160"/>
      <c r="K46" s="159">
        <f>K23-K42</f>
        <v>8.609354126009805</v>
      </c>
      <c r="L46" s="160"/>
      <c r="M46" s="159">
        <f>M23-M42</f>
        <v>0.16708565720076507</v>
      </c>
      <c r="N46" s="160"/>
      <c r="O46" s="159">
        <f t="shared" si="18"/>
        <v>-16.125244481011137</v>
      </c>
      <c r="P46" s="160"/>
      <c r="Q46" s="159">
        <f t="shared" si="18"/>
        <v>-2.6664522481783024</v>
      </c>
      <c r="R46" s="160"/>
      <c r="S46" s="159">
        <f t="shared" si="18"/>
        <v>-15.271233054036912</v>
      </c>
      <c r="T46" s="160"/>
      <c r="U46" s="159">
        <f t="shared" si="18"/>
        <v>-11.704201826581105</v>
      </c>
      <c r="V46" s="160"/>
      <c r="W46" s="159">
        <f t="shared" si="18"/>
        <v>-10.095458876668765</v>
      </c>
      <c r="X46" s="160"/>
      <c r="Y46" s="159">
        <f t="shared" si="18"/>
        <v>-6.1758085707472503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176999.58330853024</v>
      </c>
      <c r="F24" s="178"/>
      <c r="G24" s="175">
        <f>H22/G22*1000</f>
        <v>448447.19872475951</v>
      </c>
      <c r="H24" s="176"/>
      <c r="I24" s="165">
        <f>J22/I22*1000</f>
        <v>870999.17379445489</v>
      </c>
      <c r="J24" s="166"/>
      <c r="K24" s="175">
        <f>L22/K22*1000</f>
        <v>1949549.1859665215</v>
      </c>
      <c r="L24" s="176"/>
      <c r="M24" s="165">
        <f>N22/M22*1000</f>
        <v>218512.30298382646</v>
      </c>
      <c r="N24" s="166"/>
      <c r="O24" s="175">
        <f>P22/O22*1000</f>
        <v>311655.09314308368</v>
      </c>
      <c r="P24" s="176"/>
      <c r="Q24" s="165">
        <f>R22/Q22*1000</f>
        <v>187376.96840384873</v>
      </c>
      <c r="R24" s="166"/>
      <c r="S24" s="175">
        <f>T22/S22*1000</f>
        <v>100012.49772046757</v>
      </c>
      <c r="T24" s="176"/>
      <c r="U24" s="165">
        <f>V22/U22*1000</f>
        <v>341412.10083261557</v>
      </c>
      <c r="V24" s="166"/>
      <c r="W24" s="175">
        <f>X22/W22*1000</f>
        <v>234128.97236302873</v>
      </c>
      <c r="X24" s="176"/>
      <c r="Y24" s="165">
        <f>Z22/Y22*1000</f>
        <v>259008.80347762894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+'(令和5年4月)'!E23</f>
        <v>48.050603090654313</v>
      </c>
      <c r="F30" s="164">
        <f>+'(令和5年1月)'!F23</f>
        <v>0</v>
      </c>
      <c r="G30" s="163">
        <f>+'(令和5年4月)'!G23</f>
        <v>74.435222303778573</v>
      </c>
      <c r="H30" s="164">
        <f>+'(令和5年1月)'!H23</f>
        <v>0</v>
      </c>
      <c r="I30" s="163">
        <f>+'(令和5年4月)'!I23</f>
        <v>45.367583834909716</v>
      </c>
      <c r="J30" s="164">
        <f>+'(令和5年1月)'!J23</f>
        <v>0</v>
      </c>
      <c r="K30" s="163">
        <f>+'(令和5年4月)'!K23</f>
        <v>24.226392362793504</v>
      </c>
      <c r="L30" s="164">
        <f>+'(令和5年1月)'!L23</f>
        <v>0</v>
      </c>
      <c r="M30" s="163">
        <f>+'(令和5年4月)'!M23</f>
        <v>45.784905555337012</v>
      </c>
      <c r="N30" s="164">
        <f>+'(令和5年1月)'!N23</f>
        <v>0</v>
      </c>
      <c r="O30" s="163">
        <f>+'(令和5年4月)'!O23</f>
        <v>81.943429704623739</v>
      </c>
      <c r="P30" s="164">
        <f>+'(令和5年1月)'!P23</f>
        <v>0</v>
      </c>
      <c r="Q30" s="163">
        <f>+'(令和5年4月)'!Q23</f>
        <v>45.148356054530872</v>
      </c>
      <c r="R30" s="164">
        <f>+'(令和5年1月)'!R23</f>
        <v>0</v>
      </c>
      <c r="S30" s="163">
        <f>+'(令和5年4月)'!S23</f>
        <v>159.69757970132486</v>
      </c>
      <c r="T30" s="164">
        <f>+'(令和5年1月)'!T23</f>
        <v>0</v>
      </c>
      <c r="U30" s="163">
        <f>+'(令和5年4月)'!U23</f>
        <v>70.884299177862445</v>
      </c>
      <c r="V30" s="164">
        <f>+'(令和5年1月)'!V23</f>
        <v>0</v>
      </c>
      <c r="W30" s="163">
        <f>+'(令和5年4月)'!W23</f>
        <v>74.071954443381145</v>
      </c>
      <c r="X30" s="164">
        <f>+'(令和5年1月)'!X23</f>
        <v>0</v>
      </c>
      <c r="Y30" s="163">
        <f>+'(令和5年4月)'!Y23</f>
        <v>73.76998399830417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8.3005909468109635</v>
      </c>
      <c r="F34" s="162"/>
      <c r="G34" s="161">
        <f t="shared" ref="G34" si="7">+G23-G30</f>
        <v>-3.6043840430119332</v>
      </c>
      <c r="H34" s="162"/>
      <c r="I34" s="161">
        <f t="shared" ref="I34" si="8">+I23-I30</f>
        <v>4.7269341235023816</v>
      </c>
      <c r="J34" s="162"/>
      <c r="K34" s="161">
        <f t="shared" ref="K34" si="9">+K23-K30</f>
        <v>9.2644921746811733</v>
      </c>
      <c r="L34" s="162"/>
      <c r="M34" s="161">
        <f t="shared" ref="M34" si="10">+M23-M30</f>
        <v>3.3643356492170753</v>
      </c>
      <c r="N34" s="162"/>
      <c r="O34" s="161">
        <f t="shared" ref="O34" si="11">+O23-O30</f>
        <v>14.105753927708449</v>
      </c>
      <c r="P34" s="162"/>
      <c r="Q34" s="161">
        <f t="shared" ref="Q34" si="12">+Q23-Q30</f>
        <v>3.5925184609224274</v>
      </c>
      <c r="R34" s="162"/>
      <c r="S34" s="161">
        <f t="shared" ref="S34" si="13">+S23-S30</f>
        <v>-16.60727409048414</v>
      </c>
      <c r="T34" s="162"/>
      <c r="U34" s="161">
        <f t="shared" ref="U34" si="14">+U23-U30</f>
        <v>-6.9808863059164494</v>
      </c>
      <c r="V34" s="162"/>
      <c r="W34" s="161">
        <f t="shared" ref="W34" si="15">+W23-W30</f>
        <v>-17.055055705709186</v>
      </c>
      <c r="X34" s="162"/>
      <c r="Y34" s="161">
        <f t="shared" ref="Y34" si="16">+Y23-Y30</f>
        <v>0.83013855942380133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+'(令和6年3月)'!E23</f>
        <v>60.831636540522851</v>
      </c>
      <c r="F42" s="160">
        <f>+'(令和5年12月)'!F23</f>
        <v>0</v>
      </c>
      <c r="G42" s="159">
        <f>+'(令和6年3月)'!G23</f>
        <v>83.279305426152078</v>
      </c>
      <c r="H42" s="160">
        <f>+'(令和5年12月)'!H23</f>
        <v>0</v>
      </c>
      <c r="I42" s="159">
        <f>+'(令和6年3月)'!I23</f>
        <v>62.521994134897362</v>
      </c>
      <c r="J42" s="160">
        <f>+'(令和5年12月)'!J23</f>
        <v>0</v>
      </c>
      <c r="K42" s="159">
        <f>+'(令和6年3月)'!K23</f>
        <v>40.187520206918848</v>
      </c>
      <c r="L42" s="160">
        <f>+'(令和5年12月)'!L23</f>
        <v>0</v>
      </c>
      <c r="M42" s="159">
        <f>+'(令和6年3月)'!M23</f>
        <v>35.83290489119166</v>
      </c>
      <c r="N42" s="160">
        <f>+'(令和5年12月)'!N23</f>
        <v>0</v>
      </c>
      <c r="O42" s="159">
        <f>+'(令和6年3月)'!O23</f>
        <v>90.273124175043151</v>
      </c>
      <c r="P42" s="160">
        <f>+'(令和5年12月)'!P23</f>
        <v>0</v>
      </c>
      <c r="Q42" s="159">
        <f>+'(令和6年3月)'!Q23</f>
        <v>43.273841327250558</v>
      </c>
      <c r="R42" s="160">
        <f>+'(令和5年12月)'!R23</f>
        <v>0</v>
      </c>
      <c r="S42" s="159">
        <f>+'(令和6年3月)'!S23</f>
        <v>124.92016543581923</v>
      </c>
      <c r="T42" s="160">
        <f>+'(令和5年12月)'!T23</f>
        <v>0</v>
      </c>
      <c r="U42" s="159">
        <f>+'(令和6年3月)'!U23</f>
        <v>74.234414874225294</v>
      </c>
      <c r="V42" s="160">
        <f>+'(令和5年12月)'!V23</f>
        <v>0</v>
      </c>
      <c r="W42" s="159">
        <f>+'(令和6年3月)'!W23</f>
        <v>59.036685773667507</v>
      </c>
      <c r="X42" s="160">
        <f>+'(令和5年12月)'!X23</f>
        <v>0</v>
      </c>
      <c r="Y42" s="159">
        <f>+'(令和6年3月)'!Y23</f>
        <v>66.647742459654182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-4.4804425030575743</v>
      </c>
      <c r="F46" s="160"/>
      <c r="G46" s="159">
        <f>G23-G42</f>
        <v>-12.448467165385438</v>
      </c>
      <c r="H46" s="160"/>
      <c r="I46" s="159">
        <f>I23-I42</f>
        <v>-12.427476176485264</v>
      </c>
      <c r="J46" s="160"/>
      <c r="K46" s="159">
        <f>K23-K42</f>
        <v>-6.69663566944417</v>
      </c>
      <c r="L46" s="160"/>
      <c r="M46" s="159">
        <f>M23-M42</f>
        <v>13.316336313362427</v>
      </c>
      <c r="N46" s="160"/>
      <c r="O46" s="159">
        <f t="shared" si="18"/>
        <v>5.7760594572890369</v>
      </c>
      <c r="P46" s="160"/>
      <c r="Q46" s="159">
        <f t="shared" si="18"/>
        <v>5.4670331882027412</v>
      </c>
      <c r="R46" s="160"/>
      <c r="S46" s="159">
        <f t="shared" si="18"/>
        <v>18.170140175021487</v>
      </c>
      <c r="T46" s="160"/>
      <c r="U46" s="159">
        <f t="shared" si="18"/>
        <v>-10.331002002279298</v>
      </c>
      <c r="V46" s="160"/>
      <c r="W46" s="159">
        <f t="shared" si="18"/>
        <v>-2.0197870359955488</v>
      </c>
      <c r="X46" s="160"/>
      <c r="Y46" s="159">
        <f t="shared" si="18"/>
        <v>7.9523800980737889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174585.34567898442</v>
      </c>
      <c r="F24" s="178"/>
      <c r="G24" s="175">
        <f>H22/G22*1000</f>
        <v>449964.85319704149</v>
      </c>
      <c r="H24" s="176"/>
      <c r="I24" s="165">
        <f>J22/I22*1000</f>
        <v>823581.89209164807</v>
      </c>
      <c r="J24" s="166"/>
      <c r="K24" s="175">
        <f>L22/K22*1000</f>
        <v>1934779.8895027624</v>
      </c>
      <c r="L24" s="176"/>
      <c r="M24" s="165">
        <f>N22/M22*1000</f>
        <v>212863.9513523737</v>
      </c>
      <c r="N24" s="166"/>
      <c r="O24" s="175">
        <f>P22/O22*1000</f>
        <v>305923.29778506974</v>
      </c>
      <c r="P24" s="176"/>
      <c r="Q24" s="165">
        <f>R22/Q22*1000</f>
        <v>185618.41756381598</v>
      </c>
      <c r="R24" s="166"/>
      <c r="S24" s="175">
        <f>T22/S22*1000</f>
        <v>88105.226873110441</v>
      </c>
      <c r="T24" s="176"/>
      <c r="U24" s="165">
        <f>V22/U22*1000</f>
        <v>401164.67238774325</v>
      </c>
      <c r="V24" s="166"/>
      <c r="W24" s="175">
        <f>X22/W22*1000</f>
        <v>236996.59421395449</v>
      </c>
      <c r="X24" s="176"/>
      <c r="Y24" s="165">
        <f>Z22/Y22*1000</f>
        <v>260585.62832390913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+'(令和5年3月)'!E23</f>
        <v>52.402938851879931</v>
      </c>
      <c r="F30" s="164">
        <f>+'(令和5年1月)'!F23</f>
        <v>0</v>
      </c>
      <c r="G30" s="163">
        <f>+'(令和5年3月)'!G23</f>
        <v>82.803013075276212</v>
      </c>
      <c r="H30" s="164">
        <f>+'(令和5年1月)'!H23</f>
        <v>0</v>
      </c>
      <c r="I30" s="163">
        <f>+'(令和5年3月)'!I23</f>
        <v>60.895262087007076</v>
      </c>
      <c r="J30" s="164">
        <f>+'(令和5年1月)'!J23</f>
        <v>0</v>
      </c>
      <c r="K30" s="163">
        <f>+'(令和5年3月)'!K23</f>
        <v>25.993363975087714</v>
      </c>
      <c r="L30" s="164">
        <f>+'(令和5年1月)'!L23</f>
        <v>0</v>
      </c>
      <c r="M30" s="163">
        <f>+'(令和5年3月)'!M23</f>
        <v>40.641582884392506</v>
      </c>
      <c r="N30" s="164">
        <f>+'(令和5年1月)'!N23</f>
        <v>0</v>
      </c>
      <c r="O30" s="163">
        <f>+'(令和5年3月)'!O23</f>
        <v>85.815173527037942</v>
      </c>
      <c r="P30" s="164">
        <f>+'(令和5年1月)'!P23</f>
        <v>0</v>
      </c>
      <c r="Q30" s="163">
        <f>+'(令和5年3月)'!Q23</f>
        <v>47.655409855198108</v>
      </c>
      <c r="R30" s="164">
        <f>+'(令和5年1月)'!R23</f>
        <v>0</v>
      </c>
      <c r="S30" s="163">
        <f>+'(令和5年3月)'!S23</f>
        <v>168.25551066332531</v>
      </c>
      <c r="T30" s="164">
        <f>+'(令和5年1月)'!T23</f>
        <v>0</v>
      </c>
      <c r="U30" s="163">
        <f>+'(令和5年3月)'!U23</f>
        <v>88.240532934345055</v>
      </c>
      <c r="V30" s="164">
        <f>+'(令和5年1月)'!V23</f>
        <v>0</v>
      </c>
      <c r="W30" s="163">
        <f>+'(令和5年3月)'!W23</f>
        <v>96.246271975322699</v>
      </c>
      <c r="X30" s="164">
        <f>+'(令和5年1月)'!X23</f>
        <v>0</v>
      </c>
      <c r="Y30" s="163">
        <f>+'(令和5年3月)'!Y23</f>
        <v>77.286070334585318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8.4286976886429201</v>
      </c>
      <c r="F34" s="162"/>
      <c r="G34" s="161">
        <f t="shared" ref="G34" si="7">+G23-G30</f>
        <v>0.47629235087586608</v>
      </c>
      <c r="H34" s="162"/>
      <c r="I34" s="161">
        <f t="shared" ref="I34" si="8">+I23-I30</f>
        <v>1.626732047890286</v>
      </c>
      <c r="J34" s="162"/>
      <c r="K34" s="161">
        <f t="shared" ref="K34" si="9">+K23-K30</f>
        <v>14.194156231831133</v>
      </c>
      <c r="L34" s="162"/>
      <c r="M34" s="161">
        <f t="shared" ref="M34" si="10">+M23-M30</f>
        <v>-4.8086779932008454</v>
      </c>
      <c r="N34" s="162"/>
      <c r="O34" s="161">
        <f t="shared" ref="O34" si="11">+O23-O30</f>
        <v>4.4579506480052089</v>
      </c>
      <c r="P34" s="162"/>
      <c r="Q34" s="161">
        <f t="shared" ref="Q34" si="12">+Q23-Q30</f>
        <v>-4.3815685279475503</v>
      </c>
      <c r="R34" s="162"/>
      <c r="S34" s="161">
        <f t="shared" ref="S34" si="13">+S23-S30</f>
        <v>-43.335345227506082</v>
      </c>
      <c r="T34" s="162"/>
      <c r="U34" s="161">
        <f t="shared" ref="U34" si="14">+U23-U30</f>
        <v>-14.006118060119761</v>
      </c>
      <c r="V34" s="162"/>
      <c r="W34" s="161">
        <f t="shared" ref="W34" si="15">+W23-W30</f>
        <v>-37.209586201655192</v>
      </c>
      <c r="X34" s="162"/>
      <c r="Y34" s="161">
        <f t="shared" ref="Y34" si="16">+Y23-Y30</f>
        <v>-10.638327874931136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+'(令和6年2月)'!E23</f>
        <v>53.374557670867077</v>
      </c>
      <c r="F42" s="160">
        <f>+'(令和5年12月)'!F23</f>
        <v>0</v>
      </c>
      <c r="G42" s="159">
        <f>+'(令和6年2月)'!G23</f>
        <v>74.038777564999805</v>
      </c>
      <c r="H42" s="160">
        <f>+'(令和5年12月)'!H23</f>
        <v>0</v>
      </c>
      <c r="I42" s="159">
        <f>+'(令和6年2月)'!I23</f>
        <v>52.735229759299784</v>
      </c>
      <c r="J42" s="160">
        <f>+'(令和5年12月)'!J23</f>
        <v>0</v>
      </c>
      <c r="K42" s="159">
        <f>+'(令和6年2月)'!K23</f>
        <v>34.767453440892346</v>
      </c>
      <c r="L42" s="160">
        <f>+'(令和5年12月)'!L23</f>
        <v>0</v>
      </c>
      <c r="M42" s="159">
        <f>+'(令和6年2月)'!M23</f>
        <v>38.876717229889792</v>
      </c>
      <c r="N42" s="160">
        <f>+'(令和5年12月)'!N23</f>
        <v>0</v>
      </c>
      <c r="O42" s="159">
        <f>+'(令和6年2月)'!O23</f>
        <v>74.194194194194196</v>
      </c>
      <c r="P42" s="160">
        <f>+'(令和5年12月)'!P23</f>
        <v>0</v>
      </c>
      <c r="Q42" s="159">
        <f>+'(令和6年2月)'!Q23</f>
        <v>42.829633476134838</v>
      </c>
      <c r="R42" s="160">
        <f>+'(令和5年12月)'!R23</f>
        <v>0</v>
      </c>
      <c r="S42" s="159">
        <f>+'(令和6年2月)'!S23</f>
        <v>112.19381913090305</v>
      </c>
      <c r="T42" s="160">
        <f>+'(令和5年12月)'!T23</f>
        <v>0</v>
      </c>
      <c r="U42" s="159">
        <f>+'(令和6年2月)'!U23</f>
        <v>70.662055335968375</v>
      </c>
      <c r="V42" s="160">
        <f>+'(令和5年12月)'!V23</f>
        <v>0</v>
      </c>
      <c r="W42" s="159">
        <f>+'(令和6年2月)'!W23</f>
        <v>61.201619354109496</v>
      </c>
      <c r="X42" s="160">
        <f>+'(令和5年12月)'!X23</f>
        <v>0</v>
      </c>
      <c r="Y42" s="159">
        <f>+'(令和6年2月)'!Y23</f>
        <v>63.036883528815544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7.4570788696557742</v>
      </c>
      <c r="F46" s="160"/>
      <c r="G46" s="159">
        <f>G23-G42</f>
        <v>9.2405278611522732</v>
      </c>
      <c r="H46" s="160"/>
      <c r="I46" s="159">
        <f>I23-I42</f>
        <v>9.7867643755975777</v>
      </c>
      <c r="J46" s="160"/>
      <c r="K46" s="159">
        <f>K23-K42</f>
        <v>5.4200667660265012</v>
      </c>
      <c r="L46" s="160"/>
      <c r="M46" s="159">
        <f>M23-M42</f>
        <v>-3.0438123386981317</v>
      </c>
      <c r="N46" s="160"/>
      <c r="O46" s="159">
        <f t="shared" si="18"/>
        <v>16.078929980848955</v>
      </c>
      <c r="P46" s="160"/>
      <c r="Q46" s="159">
        <f t="shared" si="18"/>
        <v>0.44420785111572059</v>
      </c>
      <c r="R46" s="160"/>
      <c r="S46" s="159">
        <f t="shared" si="18"/>
        <v>12.726346304916177</v>
      </c>
      <c r="T46" s="160"/>
      <c r="U46" s="159">
        <f t="shared" si="18"/>
        <v>3.5723595382569187</v>
      </c>
      <c r="V46" s="160"/>
      <c r="W46" s="159">
        <f t="shared" si="18"/>
        <v>-2.1649335804419891</v>
      </c>
      <c r="X46" s="160"/>
      <c r="Y46" s="159">
        <f t="shared" si="18"/>
        <v>3.6108589308386385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188101.33812178078</v>
      </c>
      <c r="F24" s="178"/>
      <c r="G24" s="175">
        <f>H22/G22*1000</f>
        <v>449442.59376180527</v>
      </c>
      <c r="H24" s="176"/>
      <c r="I24" s="165">
        <f>J22/I22*1000</f>
        <v>1010501.9495906936</v>
      </c>
      <c r="J24" s="166"/>
      <c r="K24" s="175">
        <f>L22/K22*1000</f>
        <v>572576.56710138824</v>
      </c>
      <c r="L24" s="176"/>
      <c r="M24" s="165">
        <f>N22/M22*1000</f>
        <v>199452.97197594971</v>
      </c>
      <c r="N24" s="166"/>
      <c r="O24" s="175">
        <f>P22/O22*1000</f>
        <v>304728.33299819025</v>
      </c>
      <c r="P24" s="176"/>
      <c r="Q24" s="165">
        <f>R22/Q22*1000</f>
        <v>183277.01917951065</v>
      </c>
      <c r="R24" s="166"/>
      <c r="S24" s="175">
        <f>T22/S22*1000</f>
        <v>87106.351407234426</v>
      </c>
      <c r="T24" s="176"/>
      <c r="U24" s="165">
        <f>V22/U22*1000</f>
        <v>425687.09956928995</v>
      </c>
      <c r="V24" s="166"/>
      <c r="W24" s="175">
        <f>X22/W22*1000</f>
        <v>228298.96036027683</v>
      </c>
      <c r="X24" s="176"/>
      <c r="Y24" s="165">
        <f>Z22/Y22*1000</f>
        <v>215256.17458614596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+'(令和5年2月)'!E23</f>
        <v>52.278059974731192</v>
      </c>
      <c r="F30" s="164">
        <f>+'(令和5年1月)'!F23</f>
        <v>0</v>
      </c>
      <c r="G30" s="163">
        <f>+'(令和5年2月)'!G23</f>
        <v>74.403960988682442</v>
      </c>
      <c r="H30" s="164">
        <f>+'(令和5年1月)'!H23</f>
        <v>0</v>
      </c>
      <c r="I30" s="163">
        <f>+'(令和5年2月)'!I23</f>
        <v>56.393601551139113</v>
      </c>
      <c r="J30" s="164">
        <f>+'(令和5年1月)'!J23</f>
        <v>0</v>
      </c>
      <c r="K30" s="163">
        <f>+'(令和5年2月)'!K23</f>
        <v>19.87087417901915</v>
      </c>
      <c r="L30" s="164">
        <f>+'(令和5年1月)'!L23</f>
        <v>0</v>
      </c>
      <c r="M30" s="163">
        <f>+'(令和5年2月)'!M23</f>
        <v>43.502764198936617</v>
      </c>
      <c r="N30" s="164">
        <f>+'(令和5年1月)'!N23</f>
        <v>0</v>
      </c>
      <c r="O30" s="163">
        <f>+'(令和5年2月)'!O23</f>
        <v>65.911063952927563</v>
      </c>
      <c r="P30" s="164">
        <f>+'(令和5年1月)'!P23</f>
        <v>0</v>
      </c>
      <c r="Q30" s="163">
        <f>+'(令和5年2月)'!Q23</f>
        <v>40.492332856266614</v>
      </c>
      <c r="R30" s="164">
        <f>+'(令和5年1月)'!R23</f>
        <v>0</v>
      </c>
      <c r="S30" s="163">
        <f>+'(令和5年2月)'!S23</f>
        <v>143.65136487316775</v>
      </c>
      <c r="T30" s="164">
        <f>+'(令和5年1月)'!T23</f>
        <v>0</v>
      </c>
      <c r="U30" s="163">
        <f>+'(令和5年2月)'!U23</f>
        <v>70.390247369917546</v>
      </c>
      <c r="V30" s="164">
        <f>+'(令和5年1月)'!V23</f>
        <v>0</v>
      </c>
      <c r="W30" s="163">
        <f>+'(令和5年2月)'!W23</f>
        <v>78.142994404230137</v>
      </c>
      <c r="X30" s="164">
        <f>+'(令和5年1月)'!X23</f>
        <v>0</v>
      </c>
      <c r="Y30" s="163">
        <f>+'(令和5年2月)'!Y23</f>
        <v>65.903262967620762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1.0964976961358843</v>
      </c>
      <c r="F34" s="162"/>
      <c r="G34" s="161">
        <f t="shared" ref="G34" si="7">+G23-G30</f>
        <v>-0.36518342368263745</v>
      </c>
      <c r="H34" s="162"/>
      <c r="I34" s="161">
        <f t="shared" ref="I34" si="8">+I23-I30</f>
        <v>-3.658371791839329</v>
      </c>
      <c r="J34" s="162"/>
      <c r="K34" s="161">
        <f t="shared" ref="K34" si="9">+K23-K30</f>
        <v>14.896579261873196</v>
      </c>
      <c r="L34" s="162"/>
      <c r="M34" s="161">
        <f t="shared" ref="M34" si="10">+M23-M30</f>
        <v>-4.6260469690468256</v>
      </c>
      <c r="N34" s="162"/>
      <c r="O34" s="161">
        <f t="shared" ref="O34" si="11">+O23-O30</f>
        <v>8.2831302412666332</v>
      </c>
      <c r="P34" s="162"/>
      <c r="Q34" s="161">
        <f t="shared" ref="Q34" si="12">+Q23-Q30</f>
        <v>2.3373006198682234</v>
      </c>
      <c r="R34" s="162"/>
      <c r="S34" s="161">
        <f t="shared" ref="S34" si="13">+S23-S30</f>
        <v>-31.457545742264699</v>
      </c>
      <c r="T34" s="162"/>
      <c r="U34" s="161">
        <f t="shared" ref="U34" si="14">+U23-U30</f>
        <v>0.27180796605082946</v>
      </c>
      <c r="V34" s="162"/>
      <c r="W34" s="161">
        <f t="shared" ref="W34" si="15">+W23-W30</f>
        <v>-16.941375050120641</v>
      </c>
      <c r="X34" s="162"/>
      <c r="Y34" s="161">
        <f t="shared" ref="Y34" si="16">+Y23-Y30</f>
        <v>-2.8663794388052182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+'(令和6年1月)'!E23</f>
        <v>41.819200485162973</v>
      </c>
      <c r="F42" s="160">
        <f>+'(令和5年12月)'!F23</f>
        <v>0</v>
      </c>
      <c r="G42" s="159">
        <f>+'(令和6年1月)'!G23</f>
        <v>64.650334251862901</v>
      </c>
      <c r="H42" s="160">
        <f>+'(令和5年12月)'!H23</f>
        <v>0</v>
      </c>
      <c r="I42" s="159">
        <f>+'(令和6年1月)'!I23</f>
        <v>49.097185342538502</v>
      </c>
      <c r="J42" s="160">
        <f>+'(令和5年12月)'!J23</f>
        <v>0</v>
      </c>
      <c r="K42" s="159">
        <f>+'(令和6年1月)'!K23</f>
        <v>20.209823557463043</v>
      </c>
      <c r="L42" s="160">
        <f>+'(令和5年12月)'!L23</f>
        <v>0</v>
      </c>
      <c r="M42" s="159">
        <f>+'(令和6年1月)'!M23</f>
        <v>30.826355214721186</v>
      </c>
      <c r="N42" s="160">
        <f>+'(令和5年12月)'!N23</f>
        <v>0</v>
      </c>
      <c r="O42" s="159">
        <f>+'(令和6年1月)'!O23</f>
        <v>73.808318996053032</v>
      </c>
      <c r="P42" s="160">
        <f>+'(令和5年12月)'!P23</f>
        <v>0</v>
      </c>
      <c r="Q42" s="159">
        <f>+'(令和6年1月)'!Q23</f>
        <v>34.566606195299833</v>
      </c>
      <c r="R42" s="160">
        <f>+'(令和5年12月)'!R23</f>
        <v>0</v>
      </c>
      <c r="S42" s="159">
        <f>+'(令和6年1月)'!S23</f>
        <v>95.575188398785571</v>
      </c>
      <c r="T42" s="160">
        <f>+'(令和5年12月)'!T23</f>
        <v>0</v>
      </c>
      <c r="U42" s="159">
        <f>+'(令和6年1月)'!U23</f>
        <v>58.055430374042359</v>
      </c>
      <c r="V42" s="160">
        <f>+'(令和5年12月)'!V23</f>
        <v>0</v>
      </c>
      <c r="W42" s="159">
        <f>+'(令和6年1月)'!W23</f>
        <v>54.528997252711243</v>
      </c>
      <c r="X42" s="160">
        <f>+'(令和5年12月)'!X23</f>
        <v>0</v>
      </c>
      <c r="Y42" s="159">
        <f>+'(令和6年1月)'!Y23</f>
        <v>53.13625414806026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11.555357185704104</v>
      </c>
      <c r="F46" s="160"/>
      <c r="G46" s="159">
        <f>G23-G42</f>
        <v>9.3884433131369036</v>
      </c>
      <c r="H46" s="160"/>
      <c r="I46" s="159">
        <f>I23-I42</f>
        <v>3.6380444167612822</v>
      </c>
      <c r="J46" s="160"/>
      <c r="K46" s="159">
        <f>K23-K42</f>
        <v>14.557629883429303</v>
      </c>
      <c r="L46" s="160"/>
      <c r="M46" s="159">
        <f>M23-M42</f>
        <v>8.0503620151686057</v>
      </c>
      <c r="N46" s="160"/>
      <c r="O46" s="159">
        <f t="shared" si="18"/>
        <v>0.38587519814116433</v>
      </c>
      <c r="P46" s="160"/>
      <c r="Q46" s="159">
        <f t="shared" si="18"/>
        <v>8.2630272808350043</v>
      </c>
      <c r="R46" s="160"/>
      <c r="S46" s="159">
        <f t="shared" si="18"/>
        <v>16.618630732117481</v>
      </c>
      <c r="T46" s="160"/>
      <c r="U46" s="159">
        <f t="shared" si="18"/>
        <v>12.606624961926016</v>
      </c>
      <c r="V46" s="160"/>
      <c r="W46" s="159">
        <f t="shared" si="18"/>
        <v>6.6726221013982538</v>
      </c>
      <c r="X46" s="160"/>
      <c r="Y46" s="159">
        <f t="shared" si="18"/>
        <v>9.9006293807552836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199134.84067352186</v>
      </c>
      <c r="F24" s="178"/>
      <c r="G24" s="175">
        <f>H22/G22*1000</f>
        <v>439675.02562965389</v>
      </c>
      <c r="H24" s="176"/>
      <c r="I24" s="165">
        <f>J22/I22*1000</f>
        <v>1055441.2291933417</v>
      </c>
      <c r="J24" s="166"/>
      <c r="K24" s="175">
        <f>L22/K22*1000</f>
        <v>721033.47834310564</v>
      </c>
      <c r="L24" s="176"/>
      <c r="M24" s="165">
        <f>N22/M22*1000</f>
        <v>183146.33129188832</v>
      </c>
      <c r="N24" s="166"/>
      <c r="O24" s="175">
        <f>P22/O22*1000</f>
        <v>303985.25014949171</v>
      </c>
      <c r="P24" s="176"/>
      <c r="Q24" s="165">
        <f>R22/Q22*1000</f>
        <v>182574.98893528423</v>
      </c>
      <c r="R24" s="166"/>
      <c r="S24" s="175">
        <f>T22/S22*1000</f>
        <v>104224.07767097591</v>
      </c>
      <c r="T24" s="176"/>
      <c r="U24" s="165">
        <f>V22/U22*1000</f>
        <v>381277.12020849169</v>
      </c>
      <c r="V24" s="166"/>
      <c r="W24" s="175">
        <f>X22/W22*1000</f>
        <v>230893.77256464324</v>
      </c>
      <c r="X24" s="176"/>
      <c r="Y24" s="165">
        <f>Z22/Y22*1000</f>
        <v>220529.10215299402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+'(令和5年1月)'!E23</f>
        <v>51.53986928104576</v>
      </c>
      <c r="F30" s="164">
        <f>+'(令和5年1月)'!F23</f>
        <v>0</v>
      </c>
      <c r="G30" s="163">
        <f>+'(令和5年1月)'!G23</f>
        <v>74.910816780936273</v>
      </c>
      <c r="H30" s="164">
        <f>+'(令和5年1月)'!H23</f>
        <v>0</v>
      </c>
      <c r="I30" s="163">
        <f>+'(令和5年1月)'!I23</f>
        <v>44.957587181903861</v>
      </c>
      <c r="J30" s="164">
        <f>+'(令和5年1月)'!J23</f>
        <v>0</v>
      </c>
      <c r="K30" s="163">
        <f>+'(令和5年1月)'!K23</f>
        <v>19.380185802425363</v>
      </c>
      <c r="L30" s="164">
        <f>+'(令和5年1月)'!L23</f>
        <v>0</v>
      </c>
      <c r="M30" s="163">
        <f>+'(令和5年1月)'!M23</f>
        <v>35.564373324898398</v>
      </c>
      <c r="N30" s="164">
        <f>+'(令和5年1月)'!N23</f>
        <v>0</v>
      </c>
      <c r="O30" s="163">
        <f>+'(令和5年1月)'!O23</f>
        <v>65.253532834580213</v>
      </c>
      <c r="P30" s="164">
        <f>+'(令和5年1月)'!P23</f>
        <v>0</v>
      </c>
      <c r="Q30" s="163">
        <f>+'(令和5年1月)'!Q23</f>
        <v>38.624055701280049</v>
      </c>
      <c r="R30" s="164">
        <f>+'(令和5年1月)'!R23</f>
        <v>0</v>
      </c>
      <c r="S30" s="163">
        <f>+'(令和5年1月)'!S23</f>
        <v>116.50069156293223</v>
      </c>
      <c r="T30" s="164">
        <f>+'(令和5年1月)'!T23</f>
        <v>0</v>
      </c>
      <c r="U30" s="163">
        <f>+'(令和5年1月)'!U23</f>
        <v>78.502249597737091</v>
      </c>
      <c r="V30" s="164">
        <f>+'(令和5年1月)'!V23</f>
        <v>0</v>
      </c>
      <c r="W30" s="163">
        <f>+'(令和5年1月)'!W23</f>
        <v>73.484916548228171</v>
      </c>
      <c r="X30" s="164">
        <f>+'(令和5年1月)'!X23</f>
        <v>0</v>
      </c>
      <c r="Y30" s="163">
        <f>+'(令和5年1月)'!Y23</f>
        <v>58.152616641328883</v>
      </c>
      <c r="Z30" s="164">
        <f>+'(令和5年1月)'!Z23</f>
        <v>0</v>
      </c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-9.7206687958827871</v>
      </c>
      <c r="F34" s="162"/>
      <c r="G34" s="161">
        <f t="shared" ref="G34" si="7">+G23-G30</f>
        <v>-10.260482529073371</v>
      </c>
      <c r="H34" s="162"/>
      <c r="I34" s="161">
        <f t="shared" ref="I34" si="8">+I23-I30</f>
        <v>4.139598160634641</v>
      </c>
      <c r="J34" s="162"/>
      <c r="K34" s="161">
        <f t="shared" ref="K34" si="9">+K23-K30</f>
        <v>0.82963775503768034</v>
      </c>
      <c r="L34" s="162"/>
      <c r="M34" s="161">
        <f t="shared" ref="M34" si="10">+M23-M30</f>
        <v>-4.7380181101772116</v>
      </c>
      <c r="N34" s="162"/>
      <c r="O34" s="161">
        <f t="shared" ref="O34" si="11">+O23-O30</f>
        <v>8.5547861614728191</v>
      </c>
      <c r="P34" s="162"/>
      <c r="Q34" s="161">
        <f t="shared" ref="Q34" si="12">+Q23-Q30</f>
        <v>-4.057449505980216</v>
      </c>
      <c r="R34" s="162"/>
      <c r="S34" s="161">
        <f t="shared" ref="S34" si="13">+S23-S30</f>
        <v>-20.925503164146662</v>
      </c>
      <c r="T34" s="162"/>
      <c r="U34" s="161">
        <f t="shared" ref="U34" si="14">+U23-U30</f>
        <v>-20.446819223694732</v>
      </c>
      <c r="V34" s="162"/>
      <c r="W34" s="161">
        <f t="shared" ref="W34" si="15">+W23-W30</f>
        <v>-18.955919295516928</v>
      </c>
      <c r="X34" s="162"/>
      <c r="Y34" s="161">
        <f t="shared" ref="Y34" si="16">+Y23-Y30</f>
        <v>-5.0163624932686233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+'(令和5年12月)'!E23</f>
        <v>52.954432582402603</v>
      </c>
      <c r="F42" s="160">
        <f>+'(令和5年12月)'!F23</f>
        <v>0</v>
      </c>
      <c r="G42" s="159">
        <f>+'(令和5年12月)'!G23</f>
        <v>61.298619237286786</v>
      </c>
      <c r="H42" s="160">
        <f>+'(令和5年12月)'!H23</f>
        <v>0</v>
      </c>
      <c r="I42" s="159">
        <f>+'(令和5年12月)'!I23</f>
        <v>58.929802785822652</v>
      </c>
      <c r="J42" s="160">
        <f>+'(令和5年12月)'!J23</f>
        <v>0</v>
      </c>
      <c r="K42" s="159">
        <f>+'(令和5年12月)'!K23</f>
        <v>44.205091685953356</v>
      </c>
      <c r="L42" s="160">
        <f>+'(令和5年12月)'!L23</f>
        <v>0</v>
      </c>
      <c r="M42" s="159">
        <f>+'(令和5年12月)'!M23</f>
        <v>61.437489381694043</v>
      </c>
      <c r="N42" s="160">
        <f>+'(令和5年12月)'!N23</f>
        <v>0</v>
      </c>
      <c r="O42" s="159">
        <f>+'(令和5年12月)'!O23</f>
        <v>97.897959183673464</v>
      </c>
      <c r="P42" s="160">
        <f>+'(令和5年12月)'!P23</f>
        <v>0</v>
      </c>
      <c r="Q42" s="159">
        <f>+'(令和5年12月)'!Q23</f>
        <v>43.863959265730479</v>
      </c>
      <c r="R42" s="160">
        <f>+'(令和5年12月)'!R23</f>
        <v>0</v>
      </c>
      <c r="S42" s="159">
        <f>+'(令和5年12月)'!S23</f>
        <v>140.70087532089946</v>
      </c>
      <c r="T42" s="160">
        <f>+'(令和5年12月)'!T23</f>
        <v>0</v>
      </c>
      <c r="U42" s="159">
        <f>+'(令和5年12月)'!U23</f>
        <v>81.993686255463814</v>
      </c>
      <c r="V42" s="160">
        <f>+'(令和5年12月)'!V23</f>
        <v>0</v>
      </c>
      <c r="W42" s="159">
        <f>+'(令和5年12月)'!W23</f>
        <v>83.801409669464917</v>
      </c>
      <c r="X42" s="160">
        <f>+'(令和5年12月)'!X23</f>
        <v>0</v>
      </c>
      <c r="Y42" s="159">
        <f>+'(令和5年12月)'!Y23</f>
        <v>77.615429235076121</v>
      </c>
      <c r="Z42" s="160">
        <f>+'(令和5年12月)'!Z23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-11.13523209723963</v>
      </c>
      <c r="F46" s="160"/>
      <c r="G46" s="159">
        <f>G23-G42</f>
        <v>3.351715014576115</v>
      </c>
      <c r="H46" s="160"/>
      <c r="I46" s="159">
        <f>I23-I42</f>
        <v>-9.8326174432841498</v>
      </c>
      <c r="J46" s="160"/>
      <c r="K46" s="159">
        <f>K23-K42</f>
        <v>-23.995268128490313</v>
      </c>
      <c r="L46" s="160"/>
      <c r="M46" s="159">
        <f>M23-M42</f>
        <v>-30.611134166972857</v>
      </c>
      <c r="N46" s="160"/>
      <c r="O46" s="159">
        <f t="shared" si="18"/>
        <v>-24.089640187620432</v>
      </c>
      <c r="P46" s="160"/>
      <c r="Q46" s="159">
        <f t="shared" si="18"/>
        <v>-9.2973530704306455</v>
      </c>
      <c r="R46" s="160"/>
      <c r="S46" s="159">
        <f t="shared" si="18"/>
        <v>-45.125686922113886</v>
      </c>
      <c r="T46" s="160"/>
      <c r="U46" s="159">
        <f t="shared" si="18"/>
        <v>-23.938255881421455</v>
      </c>
      <c r="V46" s="160"/>
      <c r="W46" s="159">
        <f t="shared" si="18"/>
        <v>-29.272412416753674</v>
      </c>
      <c r="X46" s="160"/>
      <c r="Y46" s="159">
        <f t="shared" si="18"/>
        <v>-24.479175087015861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188967.39344271508</v>
      </c>
      <c r="F24" s="178"/>
      <c r="G24" s="175">
        <f>H22/G22*1000</f>
        <v>441178.25763895304</v>
      </c>
      <c r="H24" s="176"/>
      <c r="I24" s="165">
        <f>J22/I22*1000</f>
        <v>1073416.1989996186</v>
      </c>
      <c r="J24" s="166"/>
      <c r="K24" s="175">
        <f>L22/K22*1000</f>
        <v>706485.37899192004</v>
      </c>
      <c r="L24" s="176"/>
      <c r="M24" s="165">
        <f>N22/M22*1000</f>
        <v>195473.6460785043</v>
      </c>
      <c r="N24" s="166"/>
      <c r="O24" s="175">
        <f>P22/O22*1000</f>
        <v>301599.71217105264</v>
      </c>
      <c r="P24" s="176"/>
      <c r="Q24" s="165">
        <f>R22/Q22*1000</f>
        <v>183834.88530169899</v>
      </c>
      <c r="R24" s="166"/>
      <c r="S24" s="175">
        <f>T22/S22*1000</f>
        <v>111512.40831195543</v>
      </c>
      <c r="T24" s="176"/>
      <c r="U24" s="165">
        <f>V22/U22*1000</f>
        <v>305686.79103522806</v>
      </c>
      <c r="V24" s="166"/>
      <c r="W24" s="175">
        <f>X22/W22*1000</f>
        <v>238426.94984378299</v>
      </c>
      <c r="X24" s="176"/>
      <c r="Y24" s="165">
        <f>Z22/Y22*1000</f>
        <v>224210.37017747108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v>56.460281629581857</v>
      </c>
      <c r="F30" s="164"/>
      <c r="G30" s="163">
        <v>92.881521078653137</v>
      </c>
      <c r="H30" s="164"/>
      <c r="I30" s="163">
        <v>57.402542818114952</v>
      </c>
      <c r="J30" s="164"/>
      <c r="K30" s="163">
        <v>27.11514713412247</v>
      </c>
      <c r="L30" s="164"/>
      <c r="M30" s="163">
        <v>54.74309881280206</v>
      </c>
      <c r="N30" s="164"/>
      <c r="O30" s="163">
        <v>86.270280408890557</v>
      </c>
      <c r="P30" s="164"/>
      <c r="Q30" s="163">
        <v>42.033134947333942</v>
      </c>
      <c r="R30" s="164"/>
      <c r="S30" s="163">
        <v>202.91650557245879</v>
      </c>
      <c r="T30" s="164"/>
      <c r="U30" s="163">
        <v>86.026027429265667</v>
      </c>
      <c r="V30" s="164"/>
      <c r="W30" s="163">
        <v>82.10004074961455</v>
      </c>
      <c r="X30" s="164"/>
      <c r="Y30" s="163">
        <v>83.368325845407682</v>
      </c>
      <c r="Z30" s="164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-3.5058490471792538</v>
      </c>
      <c r="F34" s="162"/>
      <c r="G34" s="161">
        <f t="shared" ref="G34" si="7">+G23-G30</f>
        <v>-31.58290184136635</v>
      </c>
      <c r="H34" s="162"/>
      <c r="I34" s="161">
        <f t="shared" ref="I34" si="8">+I23-I30</f>
        <v>1.5272599677076997</v>
      </c>
      <c r="J34" s="162"/>
      <c r="K34" s="161">
        <f t="shared" ref="K34" si="9">+K23-K30</f>
        <v>17.089944551830886</v>
      </c>
      <c r="L34" s="162"/>
      <c r="M34" s="161">
        <f t="shared" ref="M34" si="10">+M23-M30</f>
        <v>6.6943905688919827</v>
      </c>
      <c r="N34" s="162"/>
      <c r="O34" s="161">
        <f t="shared" ref="O34" si="11">+O23-O30</f>
        <v>11.627678774782908</v>
      </c>
      <c r="P34" s="162"/>
      <c r="Q34" s="161">
        <f t="shared" ref="Q34" si="12">+Q23-Q30</f>
        <v>1.8308243183965374</v>
      </c>
      <c r="R34" s="162"/>
      <c r="S34" s="161">
        <f t="shared" ref="S34" si="13">+S23-S30</f>
        <v>-62.215630251559332</v>
      </c>
      <c r="T34" s="162"/>
      <c r="U34" s="161">
        <f t="shared" ref="U34" si="14">+U23-U30</f>
        <v>-4.0323411738018535</v>
      </c>
      <c r="V34" s="162"/>
      <c r="W34" s="161">
        <f t="shared" ref="W34" si="15">+W23-W30</f>
        <v>1.701368919850367</v>
      </c>
      <c r="X34" s="162"/>
      <c r="Y34" s="161">
        <f t="shared" ref="Y34" si="16">+Y23-Y30</f>
        <v>-5.7528966103315611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+'(令和5年11月)'!E23</f>
        <v>53.524556605763273</v>
      </c>
      <c r="F42" s="160">
        <f>+'(令和5年11月)'!F23</f>
        <v>0</v>
      </c>
      <c r="G42" s="159">
        <f>+'(令和5年11月)'!G23</f>
        <v>61.688612730837512</v>
      </c>
      <c r="H42" s="160">
        <f>+'(令和5年11月)'!H23</f>
        <v>0</v>
      </c>
      <c r="I42" s="159">
        <f>+'(令和5年11月)'!I23</f>
        <v>62.322049984182229</v>
      </c>
      <c r="J42" s="160">
        <f>+'(令和5年11月)'!J23</f>
        <v>0</v>
      </c>
      <c r="K42" s="159">
        <f>+'(令和5年11月)'!K23</f>
        <v>34.773218142548593</v>
      </c>
      <c r="L42" s="160">
        <f>+'(令和5年11月)'!L23</f>
        <v>0</v>
      </c>
      <c r="M42" s="159">
        <f>+'(令和5年11月)'!M23</f>
        <v>49.329362878104405</v>
      </c>
      <c r="N42" s="160">
        <f>+'(令和5年11月)'!N23</f>
        <v>0</v>
      </c>
      <c r="O42" s="159">
        <f>+'(令和5年11月)'!O23</f>
        <v>90.558115719406047</v>
      </c>
      <c r="P42" s="160">
        <f>+'(令和5年11月)'!P23</f>
        <v>0</v>
      </c>
      <c r="Q42" s="159">
        <f>+'(令和5年11月)'!Q23</f>
        <v>46.131483611650999</v>
      </c>
      <c r="R42" s="160">
        <f>+'(令和5年11月)'!R23</f>
        <v>0</v>
      </c>
      <c r="S42" s="159">
        <f>+'(令和5年11月)'!S23</f>
        <v>121.8072601838857</v>
      </c>
      <c r="T42" s="160">
        <f>+'(令和5年11月)'!T23</f>
        <v>0</v>
      </c>
      <c r="U42" s="159">
        <f>+'(令和5年11月)'!U23</f>
        <v>98.547575480329357</v>
      </c>
      <c r="V42" s="160">
        <f>+'(令和5年11月)'!V23</f>
        <v>0</v>
      </c>
      <c r="W42" s="159">
        <f>+'(令和5年11月)'!W23</f>
        <v>83.889772839519182</v>
      </c>
      <c r="X42" s="160">
        <f>+'(令和5年11月)'!X23</f>
        <v>0</v>
      </c>
      <c r="Y42" s="159">
        <f>+'(令和5年11月)'!Y23</f>
        <v>72.344269193969836</v>
      </c>
      <c r="Z42" s="160">
        <f>+'(令和5年11月)'!Z23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-0.5701240233606697</v>
      </c>
      <c r="F46" s="160"/>
      <c r="G46" s="159">
        <f>G23-G42</f>
        <v>-0.3899934935507261</v>
      </c>
      <c r="H46" s="160"/>
      <c r="I46" s="159">
        <f>I23-I42</f>
        <v>-3.392247198359577</v>
      </c>
      <c r="J46" s="160"/>
      <c r="K46" s="159">
        <f>K23-K42</f>
        <v>9.4318735434047625</v>
      </c>
      <c r="L46" s="160"/>
      <c r="M46" s="159">
        <f>M23-M42</f>
        <v>12.108126503589638</v>
      </c>
      <c r="N46" s="160"/>
      <c r="O46" s="159">
        <f t="shared" si="18"/>
        <v>7.3398434642674175</v>
      </c>
      <c r="P46" s="160"/>
      <c r="Q46" s="159">
        <f t="shared" si="18"/>
        <v>-2.2675243459205205</v>
      </c>
      <c r="R46" s="160"/>
      <c r="S46" s="159">
        <f t="shared" si="18"/>
        <v>18.893615137013754</v>
      </c>
      <c r="T46" s="160"/>
      <c r="U46" s="159">
        <f t="shared" si="18"/>
        <v>-16.553889224865543</v>
      </c>
      <c r="V46" s="160"/>
      <c r="W46" s="159">
        <f t="shared" si="18"/>
        <v>-8.8363170054265083E-2</v>
      </c>
      <c r="X46" s="160"/>
      <c r="Y46" s="159">
        <f t="shared" si="18"/>
        <v>5.2711600411062847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199002.00380667447</v>
      </c>
      <c r="F24" s="178"/>
      <c r="G24" s="175">
        <f>H22/G22*1000</f>
        <v>439583.49793938355</v>
      </c>
      <c r="H24" s="176"/>
      <c r="I24" s="165">
        <f>J22/I22*1000</f>
        <v>848433.50105179381</v>
      </c>
      <c r="J24" s="166"/>
      <c r="K24" s="175">
        <f>L22/K22*1000</f>
        <v>331684.22796554014</v>
      </c>
      <c r="L24" s="176"/>
      <c r="M24" s="165">
        <f>N22/M22*1000</f>
        <v>227188.62678889677</v>
      </c>
      <c r="N24" s="166"/>
      <c r="O24" s="175">
        <f>P22/O22*1000</f>
        <v>300286.26418152353</v>
      </c>
      <c r="P24" s="176"/>
      <c r="Q24" s="165">
        <f>R22/Q22*1000</f>
        <v>182022.92133030854</v>
      </c>
      <c r="R24" s="166"/>
      <c r="S24" s="175">
        <f>T22/S22*1000</f>
        <v>106301.96781882615</v>
      </c>
      <c r="T24" s="176"/>
      <c r="U24" s="165">
        <f>V22/U22*1000</f>
        <v>285734.33700839133</v>
      </c>
      <c r="V24" s="166"/>
      <c r="W24" s="175">
        <f>X22/W22*1000</f>
        <v>234715.17225969743</v>
      </c>
      <c r="X24" s="176"/>
      <c r="Y24" s="165">
        <f>Z22/Y22*1000</f>
        <v>198804.17138973437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v>87.122933001147999</v>
      </c>
      <c r="F30" s="164"/>
      <c r="G30" s="163">
        <v>90.067129131651328</v>
      </c>
      <c r="H30" s="164"/>
      <c r="I30" s="163">
        <v>49.055466237942127</v>
      </c>
      <c r="J30" s="164"/>
      <c r="K30" s="163">
        <v>32.900544022787685</v>
      </c>
      <c r="L30" s="164"/>
      <c r="M30" s="163">
        <v>51.645491604814353</v>
      </c>
      <c r="N30" s="164"/>
      <c r="O30" s="163">
        <v>85.092449922958409</v>
      </c>
      <c r="P30" s="164"/>
      <c r="Q30" s="163">
        <v>46.040457947285262</v>
      </c>
      <c r="R30" s="164"/>
      <c r="S30" s="163">
        <v>175.59725537988948</v>
      </c>
      <c r="T30" s="164"/>
      <c r="U30" s="163">
        <v>107.65726177127213</v>
      </c>
      <c r="V30" s="164"/>
      <c r="W30" s="163">
        <v>90.732372061308581</v>
      </c>
      <c r="X30" s="164"/>
      <c r="Y30" s="163">
        <v>81.144081613985009</v>
      </c>
      <c r="Z30" s="164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-33.598376395384726</v>
      </c>
      <c r="F34" s="162"/>
      <c r="G34" s="161">
        <f t="shared" ref="G34" si="7">+G23-G30</f>
        <v>-28.378516400813815</v>
      </c>
      <c r="H34" s="162"/>
      <c r="I34" s="161">
        <f t="shared" ref="I34" si="8">+I23-I30</f>
        <v>13.266583746240102</v>
      </c>
      <c r="J34" s="162"/>
      <c r="K34" s="161">
        <f t="shared" ref="K34" si="9">+K23-K30</f>
        <v>1.8726741197609087</v>
      </c>
      <c r="L34" s="162"/>
      <c r="M34" s="161">
        <f t="shared" ref="M34" si="10">+M23-M30</f>
        <v>-2.3161287267099482</v>
      </c>
      <c r="N34" s="162"/>
      <c r="O34" s="161">
        <f t="shared" ref="O34" si="11">+O23-O30</f>
        <v>5.4656657964476381</v>
      </c>
      <c r="P34" s="162"/>
      <c r="Q34" s="161">
        <f t="shared" ref="Q34" si="12">+Q23-Q30</f>
        <v>9.1025664365737669E-2</v>
      </c>
      <c r="R34" s="162"/>
      <c r="S34" s="161">
        <f t="shared" ref="S34" si="13">+S23-S30</f>
        <v>-53.789995196003773</v>
      </c>
      <c r="T34" s="162"/>
      <c r="U34" s="161">
        <f t="shared" ref="U34" si="14">+U23-U30</f>
        <v>-9.1096862909427756</v>
      </c>
      <c r="V34" s="162"/>
      <c r="W34" s="161">
        <f t="shared" ref="W34" si="15">+W23-W30</f>
        <v>-6.8425992217893992</v>
      </c>
      <c r="X34" s="162"/>
      <c r="Y34" s="161">
        <f t="shared" ref="Y34" si="16">+Y23-Y30</f>
        <v>-8.7998124200151722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+'(令和5年10月)'!E23</f>
        <v>52.197621536310322</v>
      </c>
      <c r="F42" s="160">
        <f>+'(令和5年10月)'!F23</f>
        <v>0</v>
      </c>
      <c r="G42" s="159">
        <f>+'(令和5年10月)'!G23</f>
        <v>62.082439222783279</v>
      </c>
      <c r="H42" s="160">
        <f>+'(令和5年10月)'!H23</f>
        <v>0</v>
      </c>
      <c r="I42" s="159">
        <f>+'(令和5年10月)'!I23</f>
        <v>62.674619369015851</v>
      </c>
      <c r="J42" s="160">
        <f>+'(令和5年10月)'!J23</f>
        <v>0</v>
      </c>
      <c r="K42" s="159">
        <f>+'(令和5年10月)'!K23</f>
        <v>32.005040163805326</v>
      </c>
      <c r="L42" s="160">
        <f>+'(令和5年10月)'!L23</f>
        <v>0</v>
      </c>
      <c r="M42" s="159">
        <f>+'(令和5年10月)'!M23</f>
        <v>40.98723885608424</v>
      </c>
      <c r="N42" s="160">
        <f>+'(令和5年10月)'!N23</f>
        <v>0</v>
      </c>
      <c r="O42" s="159">
        <f>+'(令和5年10月)'!O23</f>
        <v>83.058192323565834</v>
      </c>
      <c r="P42" s="160">
        <f>+'(令和5年10月)'!P23</f>
        <v>0</v>
      </c>
      <c r="Q42" s="159">
        <f>+'(令和5年10月)'!Q23</f>
        <v>47.012527246395187</v>
      </c>
      <c r="R42" s="160">
        <f>+'(令和5年10月)'!R23</f>
        <v>0</v>
      </c>
      <c r="S42" s="159">
        <f>+'(令和5年10月)'!S23</f>
        <v>126.28490451950765</v>
      </c>
      <c r="T42" s="160">
        <f>+'(令和5年10月)'!T23</f>
        <v>0</v>
      </c>
      <c r="U42" s="159">
        <f>+'(令和5年10月)'!U23</f>
        <v>74.251388004004738</v>
      </c>
      <c r="V42" s="160">
        <f>+'(令和5年10月)'!V23</f>
        <v>0</v>
      </c>
      <c r="W42" s="159">
        <f>+'(令和5年10月)'!W23</f>
        <v>83.47037907996355</v>
      </c>
      <c r="X42" s="160">
        <f>+'(令和5年10月)'!X23</f>
        <v>0</v>
      </c>
      <c r="Y42" s="159">
        <f>+'(令和5年10月)'!Y23</f>
        <v>70.494801098287923</v>
      </c>
      <c r="Z42" s="160">
        <f>+'(令和5年10月)'!Z23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1.3269350694529507</v>
      </c>
      <c r="F46" s="160"/>
      <c r="G46" s="159">
        <f>G23-G42</f>
        <v>-0.39382649194576658</v>
      </c>
      <c r="H46" s="160"/>
      <c r="I46" s="159">
        <f>I23-I42</f>
        <v>-0.35256938483362177</v>
      </c>
      <c r="J46" s="160"/>
      <c r="K46" s="159">
        <f>K23-K42</f>
        <v>2.7681779787432674</v>
      </c>
      <c r="L46" s="160"/>
      <c r="M46" s="159">
        <f>M23-M42</f>
        <v>8.3421240220201653</v>
      </c>
      <c r="N46" s="160"/>
      <c r="O46" s="159">
        <f t="shared" si="18"/>
        <v>7.4999233958402129</v>
      </c>
      <c r="P46" s="160"/>
      <c r="Q46" s="159">
        <f t="shared" si="18"/>
        <v>-0.8810436347441879</v>
      </c>
      <c r="R46" s="160"/>
      <c r="S46" s="159">
        <f t="shared" si="18"/>
        <v>-4.477644335621946</v>
      </c>
      <c r="T46" s="160"/>
      <c r="U46" s="159">
        <f t="shared" si="18"/>
        <v>24.296187476324619</v>
      </c>
      <c r="V46" s="160"/>
      <c r="W46" s="159">
        <f t="shared" si="18"/>
        <v>0.41939375955563207</v>
      </c>
      <c r="X46" s="160"/>
      <c r="Y46" s="159">
        <f t="shared" si="18"/>
        <v>1.8494680956819138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197166.30258030343</v>
      </c>
      <c r="F24" s="178"/>
      <c r="G24" s="175">
        <f>H22/G22*1000</f>
        <v>436505.7519323125</v>
      </c>
      <c r="H24" s="176"/>
      <c r="I24" s="165">
        <f>J22/I22*1000</f>
        <v>776470.49237574206</v>
      </c>
      <c r="J24" s="166"/>
      <c r="K24" s="175">
        <f>L22/K22*1000</f>
        <v>320965.51149616792</v>
      </c>
      <c r="L24" s="176"/>
      <c r="M24" s="165">
        <f>N22/M22*1000</f>
        <v>221262.25326709321</v>
      </c>
      <c r="N24" s="166"/>
      <c r="O24" s="175">
        <f>P22/O22*1000</f>
        <v>310477.73866224888</v>
      </c>
      <c r="P24" s="176"/>
      <c r="Q24" s="165">
        <f>R22/Q22*1000</f>
        <v>182520.40570859087</v>
      </c>
      <c r="R24" s="166"/>
      <c r="S24" s="175">
        <f>T22/S22*1000</f>
        <v>100961.97177221661</v>
      </c>
      <c r="T24" s="176"/>
      <c r="U24" s="165">
        <f>V22/U22*1000</f>
        <v>381636.59962485125</v>
      </c>
      <c r="V24" s="166"/>
      <c r="W24" s="175">
        <f>X22/W22*1000</f>
        <v>237178.09142536754</v>
      </c>
      <c r="X24" s="176"/>
      <c r="Y24" s="165">
        <f>Z22/Y22*1000</f>
        <v>200761.37173357647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v>37.848432055749129</v>
      </c>
      <c r="F30" s="164"/>
      <c r="G30" s="163">
        <v>88.743767797372229</v>
      </c>
      <c r="H30" s="164"/>
      <c r="I30" s="163">
        <v>52.460908804701432</v>
      </c>
      <c r="J30" s="164"/>
      <c r="K30" s="163">
        <v>30.308347956881427</v>
      </c>
      <c r="L30" s="164"/>
      <c r="M30" s="163">
        <v>66.431958935446062</v>
      </c>
      <c r="N30" s="164"/>
      <c r="O30" s="163">
        <v>83.059194326799954</v>
      </c>
      <c r="P30" s="164"/>
      <c r="Q30" s="163">
        <v>44.004718470152355</v>
      </c>
      <c r="R30" s="164"/>
      <c r="S30" s="163">
        <v>164.92576603137834</v>
      </c>
      <c r="T30" s="164"/>
      <c r="U30" s="163">
        <v>82.860530104157846</v>
      </c>
      <c r="V30" s="164"/>
      <c r="W30" s="163">
        <v>75.266228007128433</v>
      </c>
      <c r="X30" s="164"/>
      <c r="Y30" s="163">
        <v>76.351804426449334</v>
      </c>
      <c r="Z30" s="164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14.349189480561193</v>
      </c>
      <c r="F34" s="162"/>
      <c r="G34" s="161">
        <f t="shared" ref="G34" si="7">+G23-G30</f>
        <v>-26.66132857458895</v>
      </c>
      <c r="H34" s="162"/>
      <c r="I34" s="161">
        <f t="shared" ref="I34" si="8">+I23-I30</f>
        <v>10.213710564314418</v>
      </c>
      <c r="J34" s="162"/>
      <c r="K34" s="161">
        <f t="shared" ref="K34" si="9">+K23-K30</f>
        <v>1.696692206923899</v>
      </c>
      <c r="L34" s="162"/>
      <c r="M34" s="161">
        <f t="shared" ref="M34" si="10">+M23-M30</f>
        <v>-25.444720079361822</v>
      </c>
      <c r="N34" s="162"/>
      <c r="O34" s="161">
        <f t="shared" ref="O34" si="11">+O23-O30</f>
        <v>-1.0020032341202523E-3</v>
      </c>
      <c r="P34" s="162"/>
      <c r="Q34" s="161">
        <f t="shared" ref="Q34" si="12">+Q23-Q30</f>
        <v>3.0078087762428325</v>
      </c>
      <c r="R34" s="162"/>
      <c r="S34" s="161">
        <f t="shared" ref="S34" si="13">+S23-S30</f>
        <v>-38.640861511870696</v>
      </c>
      <c r="T34" s="162"/>
      <c r="U34" s="161">
        <f t="shared" ref="U34" si="14">+U23-U30</f>
        <v>-8.6091421001531074</v>
      </c>
      <c r="V34" s="162"/>
      <c r="W34" s="161">
        <f t="shared" ref="W34" si="15">+W23-W30</f>
        <v>8.204151072835117</v>
      </c>
      <c r="X34" s="162"/>
      <c r="Y34" s="161">
        <f t="shared" ref="Y34" si="16">+Y23-Y30</f>
        <v>-5.8570033281614116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+'(令和5年9月)'!E23</f>
        <v>51.802754318281295</v>
      </c>
      <c r="F42" s="160">
        <f>+'(令和5年9月)'!F23</f>
        <v>0</v>
      </c>
      <c r="G42" s="159">
        <f>+'(令和5年9月)'!G23</f>
        <v>67.873944507966073</v>
      </c>
      <c r="H42" s="160">
        <f>+'(令和5年9月)'!H23</f>
        <v>0</v>
      </c>
      <c r="I42" s="159">
        <f>+'(令和5年9月)'!I23</f>
        <v>62.046511627906973</v>
      </c>
      <c r="J42" s="160">
        <f>+'(令和5年9月)'!J23</f>
        <v>0</v>
      </c>
      <c r="K42" s="159">
        <f>+'(令和5年9月)'!K23</f>
        <v>28.432215534537114</v>
      </c>
      <c r="L42" s="160">
        <f>+'(令和5年9月)'!L23</f>
        <v>0</v>
      </c>
      <c r="M42" s="159">
        <f>+'(令和5年9月)'!M23</f>
        <v>48.788764003462312</v>
      </c>
      <c r="N42" s="160">
        <f>+'(令和5年9月)'!N23</f>
        <v>0</v>
      </c>
      <c r="O42" s="159">
        <f>+'(令和5年9月)'!O23</f>
        <v>83.788762665029168</v>
      </c>
      <c r="P42" s="160">
        <f>+'(令和5年9月)'!P23</f>
        <v>0</v>
      </c>
      <c r="Q42" s="159">
        <f>+'(令和5年9月)'!Q23</f>
        <v>44.317812892190354</v>
      </c>
      <c r="R42" s="160">
        <f>+'(令和5年9月)'!R23</f>
        <v>0</v>
      </c>
      <c r="S42" s="159">
        <f>+'(令和5年9月)'!S23</f>
        <v>155.38966223298809</v>
      </c>
      <c r="T42" s="160">
        <f>+'(令和5年9月)'!T23</f>
        <v>0</v>
      </c>
      <c r="U42" s="159">
        <f>+'(令和5年9月)'!U23</f>
        <v>63.897156084656082</v>
      </c>
      <c r="V42" s="160">
        <f>+'(令和5年9月)'!V23</f>
        <v>0</v>
      </c>
      <c r="W42" s="159">
        <f>+'(令和5年9月)'!W23</f>
        <v>79.063693058011069</v>
      </c>
      <c r="X42" s="160">
        <f>+'(令和5年9月)'!X23</f>
        <v>0</v>
      </c>
      <c r="Y42" s="159">
        <f>+'(令和5年9月)'!Y23</f>
        <v>76.504956345975614</v>
      </c>
      <c r="Z42" s="160">
        <f>+'(令和5年9月)'!Z23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0.39486721802902736</v>
      </c>
      <c r="F46" s="160"/>
      <c r="G46" s="159">
        <f>G23-G42</f>
        <v>-5.7915052851827937</v>
      </c>
      <c r="H46" s="160"/>
      <c r="I46" s="159">
        <f>I23-I42</f>
        <v>0.62810774110887735</v>
      </c>
      <c r="J46" s="160"/>
      <c r="K46" s="159">
        <f>K23-K42</f>
        <v>3.5728246292682115</v>
      </c>
      <c r="L46" s="160"/>
      <c r="M46" s="159">
        <f>M23-M42</f>
        <v>-7.8015251473780722</v>
      </c>
      <c r="N46" s="160"/>
      <c r="O46" s="159">
        <f t="shared" si="18"/>
        <v>-0.73057034146333422</v>
      </c>
      <c r="P46" s="160"/>
      <c r="Q46" s="159">
        <f t="shared" si="18"/>
        <v>2.6947143542048337</v>
      </c>
      <c r="R46" s="160"/>
      <c r="S46" s="159">
        <f t="shared" si="18"/>
        <v>-29.104757713480438</v>
      </c>
      <c r="T46" s="160"/>
      <c r="U46" s="159">
        <f t="shared" si="18"/>
        <v>10.354231919348656</v>
      </c>
      <c r="V46" s="160"/>
      <c r="W46" s="159">
        <f t="shared" si="18"/>
        <v>4.4066860219524813</v>
      </c>
      <c r="X46" s="160"/>
      <c r="Y46" s="159">
        <f t="shared" si="18"/>
        <v>-6.0101552476876918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190209.60570328674</v>
      </c>
      <c r="F24" s="178"/>
      <c r="G24" s="175">
        <f>H22/G22*1000</f>
        <v>431361.31091361563</v>
      </c>
      <c r="H24" s="176"/>
      <c r="I24" s="165">
        <f>J22/I22*1000</f>
        <v>780146.24128566217</v>
      </c>
      <c r="J24" s="166"/>
      <c r="K24" s="175">
        <f>L22/K22*1000</f>
        <v>489139.486260454</v>
      </c>
      <c r="L24" s="176"/>
      <c r="M24" s="165">
        <f>N22/M22*1000</f>
        <v>194536.26056939457</v>
      </c>
      <c r="N24" s="166"/>
      <c r="O24" s="175">
        <f>P22/O22*1000</f>
        <v>310368.70244704915</v>
      </c>
      <c r="P24" s="176"/>
      <c r="Q24" s="165">
        <f>R22/Q22*1000</f>
        <v>184099.39469677518</v>
      </c>
      <c r="R24" s="166"/>
      <c r="S24" s="175">
        <f>T22/S22*1000</f>
        <v>102967.32011911308</v>
      </c>
      <c r="T24" s="176"/>
      <c r="U24" s="165">
        <f>V22/U22*1000</f>
        <v>364819.72669969755</v>
      </c>
      <c r="V24" s="166"/>
      <c r="W24" s="175">
        <f>X22/W22*1000</f>
        <v>247227.94021289758</v>
      </c>
      <c r="X24" s="176"/>
      <c r="Y24" s="165">
        <f>Z22/Y22*1000</f>
        <v>209885.65923060983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f>+'(令和4年9月)'!E23:F23</f>
        <v>52.987622705932566</v>
      </c>
      <c r="F30" s="164"/>
      <c r="G30" s="163">
        <f>+'(令和4年9月)'!G23:H23</f>
        <v>84.084791386271874</v>
      </c>
      <c r="H30" s="164"/>
      <c r="I30" s="163">
        <f>+'(令和4年9月)'!I23:J23</f>
        <v>79.462679856115102</v>
      </c>
      <c r="J30" s="164"/>
      <c r="K30" s="163">
        <f>+'(令和4年9月)'!K23:L23</f>
        <v>38.569297082228118</v>
      </c>
      <c r="L30" s="164"/>
      <c r="M30" s="163">
        <f>+'(令和4年9月)'!M23:N23</f>
        <v>42.567467112686337</v>
      </c>
      <c r="N30" s="164"/>
      <c r="O30" s="163">
        <f>+'(令和4年9月)'!O23:P23</f>
        <v>88.559579202913213</v>
      </c>
      <c r="P30" s="164"/>
      <c r="Q30" s="163">
        <f>+'(令和4年9月)'!Q23:R23</f>
        <v>46.23276798395856</v>
      </c>
      <c r="R30" s="164"/>
      <c r="S30" s="163">
        <f>+'(令和4年9月)'!S23:T23</f>
        <v>191.79589156055022</v>
      </c>
      <c r="T30" s="164"/>
      <c r="U30" s="163">
        <f>+'(令和4年9月)'!U23:V23</f>
        <v>70.748891703609885</v>
      </c>
      <c r="V30" s="164"/>
      <c r="W30" s="163">
        <f>+'(令和4年9月)'!W23:X23</f>
        <v>90.514490824451016</v>
      </c>
      <c r="X30" s="164"/>
      <c r="Y30" s="163">
        <f>+'(令和4年9月)'!Y23:Z23</f>
        <v>80.091749959534852</v>
      </c>
      <c r="Z30" s="164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-1.1848683876512709</v>
      </c>
      <c r="F34" s="162"/>
      <c r="G34" s="161">
        <f t="shared" ref="G34" si="7">+G23-G30</f>
        <v>-16.210846878305802</v>
      </c>
      <c r="H34" s="162"/>
      <c r="I34" s="161">
        <f t="shared" ref="I34" si="8">+I23-I30</f>
        <v>-17.416168228208129</v>
      </c>
      <c r="J34" s="162"/>
      <c r="K34" s="161">
        <f t="shared" ref="K34" si="9">+K23-K30</f>
        <v>-10.137081547691004</v>
      </c>
      <c r="L34" s="162"/>
      <c r="M34" s="161">
        <f t="shared" ref="M34" si="10">+M23-M30</f>
        <v>6.2212968907759745</v>
      </c>
      <c r="N34" s="162"/>
      <c r="O34" s="161">
        <f t="shared" ref="O34" si="11">+O23-O30</f>
        <v>-4.7708165378840448</v>
      </c>
      <c r="P34" s="162"/>
      <c r="Q34" s="161">
        <f t="shared" ref="Q34" si="12">+Q23-Q30</f>
        <v>-1.9149550917682063</v>
      </c>
      <c r="R34" s="162"/>
      <c r="S34" s="161">
        <f t="shared" ref="S34" si="13">+S23-S30</f>
        <v>-36.40622932756213</v>
      </c>
      <c r="T34" s="162"/>
      <c r="U34" s="161">
        <f t="shared" ref="U34" si="14">+U23-U30</f>
        <v>-6.8517356189538035</v>
      </c>
      <c r="V34" s="162"/>
      <c r="W34" s="161">
        <f t="shared" ref="W34" si="15">+W23-W30</f>
        <v>-11.450797766439948</v>
      </c>
      <c r="X34" s="162"/>
      <c r="Y34" s="161">
        <f t="shared" ref="Y34" si="16">+Y23-Y30</f>
        <v>-3.5867936135592373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+'(令和5年8月)'!E23</f>
        <v>46.72151783903233</v>
      </c>
      <c r="F42" s="160">
        <f>+'(令和5年7月)'!F23</f>
        <v>0</v>
      </c>
      <c r="G42" s="159">
        <f>+'(令和5年8月)'!G23</f>
        <v>58.966284575994287</v>
      </c>
      <c r="H42" s="160">
        <f>+'(令和5年7月)'!H23</f>
        <v>0</v>
      </c>
      <c r="I42" s="159">
        <f>+'(令和5年8月)'!I23</f>
        <v>54.073123797305968</v>
      </c>
      <c r="J42" s="160">
        <f>+'(令和5年7月)'!J23</f>
        <v>0</v>
      </c>
      <c r="K42" s="159">
        <f>+'(令和5年8月)'!K23</f>
        <v>30.857236425250779</v>
      </c>
      <c r="L42" s="160">
        <f>+'(令和5年7月)'!L23</f>
        <v>0</v>
      </c>
      <c r="M42" s="159">
        <f>+'(令和5年8月)'!M23</f>
        <v>49.528030711959801</v>
      </c>
      <c r="N42" s="160">
        <f>+'(令和5年7月)'!N23</f>
        <v>0</v>
      </c>
      <c r="O42" s="159">
        <f>+'(令和5年8月)'!O23</f>
        <v>85.972897486293576</v>
      </c>
      <c r="P42" s="160">
        <f>+'(令和5年7月)'!P23</f>
        <v>0</v>
      </c>
      <c r="Q42" s="159">
        <f>+'(令和5年8月)'!Q23</f>
        <v>39.591651527891401</v>
      </c>
      <c r="R42" s="160">
        <f>+'(令和5年7月)'!R23</f>
        <v>0</v>
      </c>
      <c r="S42" s="159">
        <f>+'(令和5年8月)'!S23</f>
        <v>120.04508173735616</v>
      </c>
      <c r="T42" s="160">
        <f>+'(令和5年7月)'!T23</f>
        <v>0</v>
      </c>
      <c r="U42" s="159">
        <f>+'(令和5年8月)'!U23</f>
        <v>54.407432191679625</v>
      </c>
      <c r="V42" s="160">
        <f>+'(令和5年7月)'!V23</f>
        <v>0</v>
      </c>
      <c r="W42" s="159">
        <f>+'(令和5年8月)'!W23</f>
        <v>84.451058930168159</v>
      </c>
      <c r="X42" s="160">
        <f>+'(令和5年7月)'!X23</f>
        <v>0</v>
      </c>
      <c r="Y42" s="159">
        <f>+'(令和5年8月)'!Y23</f>
        <v>66.011697205535512</v>
      </c>
      <c r="Z42" s="160">
        <f>+'(令和5年7月)'!Z23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5.0812364792489646</v>
      </c>
      <c r="F46" s="160"/>
      <c r="G46" s="159">
        <f>G23-G42</f>
        <v>8.9076599319717857</v>
      </c>
      <c r="H46" s="160"/>
      <c r="I46" s="159">
        <f>I23-I42</f>
        <v>7.9733878306010055</v>
      </c>
      <c r="J46" s="160"/>
      <c r="K46" s="159">
        <f>K23-K42</f>
        <v>-2.4250208907136646</v>
      </c>
      <c r="L46" s="160"/>
      <c r="M46" s="159">
        <f>M23-M42</f>
        <v>-0.73926670849748888</v>
      </c>
      <c r="N46" s="160"/>
      <c r="O46" s="159">
        <f t="shared" si="18"/>
        <v>-2.1841348212644078</v>
      </c>
      <c r="P46" s="160"/>
      <c r="Q46" s="159">
        <f t="shared" si="18"/>
        <v>4.7261613642989531</v>
      </c>
      <c r="R46" s="160"/>
      <c r="S46" s="159">
        <f t="shared" si="18"/>
        <v>35.344580495631931</v>
      </c>
      <c r="T46" s="160"/>
      <c r="U46" s="159">
        <f t="shared" si="18"/>
        <v>9.4897238929764569</v>
      </c>
      <c r="V46" s="160"/>
      <c r="W46" s="159">
        <f t="shared" si="18"/>
        <v>-5.3873658721570905</v>
      </c>
      <c r="X46" s="160"/>
      <c r="Y46" s="159">
        <f t="shared" si="18"/>
        <v>10.493259140440102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182965.66948460811</v>
      </c>
      <c r="F24" s="178"/>
      <c r="G24" s="175">
        <f>H22/G22*1000</f>
        <v>437317.01860147686</v>
      </c>
      <c r="H24" s="176"/>
      <c r="I24" s="165">
        <f>J22/I22*1000</f>
        <v>814073.91649873694</v>
      </c>
      <c r="J24" s="166"/>
      <c r="K24" s="175">
        <f>L22/K22*1000</f>
        <v>599870.38567493123</v>
      </c>
      <c r="L24" s="176"/>
      <c r="M24" s="165">
        <f>N22/M22*1000</f>
        <v>211122.77457837202</v>
      </c>
      <c r="N24" s="166"/>
      <c r="O24" s="175">
        <f>P22/O22*1000</f>
        <v>305071.10839445802</v>
      </c>
      <c r="P24" s="176"/>
      <c r="Q24" s="165">
        <f>R22/Q22*1000</f>
        <v>185030.93011719576</v>
      </c>
      <c r="R24" s="166"/>
      <c r="S24" s="175">
        <f>T22/S22*1000</f>
        <v>100964.17792371757</v>
      </c>
      <c r="T24" s="176"/>
      <c r="U24" s="165">
        <f>V22/U22*1000</f>
        <v>346346.27407382545</v>
      </c>
      <c r="V24" s="166"/>
      <c r="W24" s="175">
        <f>X22/W22*1000</f>
        <v>238602.26113030512</v>
      </c>
      <c r="X24" s="176"/>
      <c r="Y24" s="165">
        <f>Z22/Y22*1000</f>
        <v>217246.74329696497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71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-0.27848216096766976</v>
      </c>
      <c r="F34" s="162"/>
      <c r="G34" s="161">
        <f t="shared" ref="G34" si="7">+G23-G30</f>
        <v>-22.83371542400571</v>
      </c>
      <c r="H34" s="162"/>
      <c r="I34" s="161">
        <f t="shared" ref="I34" si="8">+I23-I30</f>
        <v>-18.826876202694038</v>
      </c>
      <c r="J34" s="162"/>
      <c r="K34" s="161">
        <f t="shared" ref="K34" si="9">+K23-K30</f>
        <v>-2.3427635747492239</v>
      </c>
      <c r="L34" s="162"/>
      <c r="M34" s="161">
        <f t="shared" ref="M34" si="10">+M23-M30</f>
        <v>7.2280307119598035</v>
      </c>
      <c r="N34" s="162"/>
      <c r="O34" s="161">
        <f t="shared" ref="O34" si="11">+O23-O30</f>
        <v>-8.7271025137064271</v>
      </c>
      <c r="P34" s="162"/>
      <c r="Q34" s="161">
        <f t="shared" ref="Q34" si="12">+Q23-Q30</f>
        <v>-1.8083484721085981</v>
      </c>
      <c r="R34" s="162"/>
      <c r="S34" s="161">
        <f t="shared" ref="S34" si="13">+S23-S30</f>
        <v>-57.454918262643844</v>
      </c>
      <c r="T34" s="162"/>
      <c r="U34" s="161">
        <f t="shared" ref="U34" si="14">+U23-U30</f>
        <v>-12.992567808320381</v>
      </c>
      <c r="V34" s="162"/>
      <c r="W34" s="161">
        <f t="shared" ref="W34" si="15">+W23-W30</f>
        <v>-8.348941069831838</v>
      </c>
      <c r="X34" s="162"/>
      <c r="Y34" s="161">
        <f t="shared" ref="Y34" si="16">+Y23-Y30</f>
        <v>-11.288302794464485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+'(令和5年7月)'!E23</f>
        <v>55.874771076180643</v>
      </c>
      <c r="F42" s="160">
        <f>+'(令和5年7月)'!F23</f>
        <v>0</v>
      </c>
      <c r="G42" s="159">
        <f>+'(令和5年7月)'!G23</f>
        <v>68.066022303495274</v>
      </c>
      <c r="H42" s="160">
        <f>+'(令和5年7月)'!H23</f>
        <v>0</v>
      </c>
      <c r="I42" s="159">
        <f>+'(令和5年7月)'!I23</f>
        <v>56.577645895153317</v>
      </c>
      <c r="J42" s="160">
        <f>+'(令和5年7月)'!J23</f>
        <v>0</v>
      </c>
      <c r="K42" s="159">
        <f>+'(令和5年7月)'!K23</f>
        <v>29.657362959556181</v>
      </c>
      <c r="L42" s="160">
        <f>+'(令和5年7月)'!L23</f>
        <v>0</v>
      </c>
      <c r="M42" s="159">
        <f>+'(令和5年7月)'!M23</f>
        <v>44.917486137295391</v>
      </c>
      <c r="N42" s="160">
        <f>+'(令和5年7月)'!N23</f>
        <v>0</v>
      </c>
      <c r="O42" s="159">
        <f>+'(令和5年7月)'!O23</f>
        <v>88.771633600675386</v>
      </c>
      <c r="P42" s="160">
        <f>+'(令和5年7月)'!P23</f>
        <v>0</v>
      </c>
      <c r="Q42" s="159">
        <f>+'(令和5年7月)'!Q23</f>
        <v>45.179458044117283</v>
      </c>
      <c r="R42" s="160">
        <f>+'(令和5年7月)'!R23</f>
        <v>0</v>
      </c>
      <c r="S42" s="159">
        <f>+'(令和5年7月)'!S23</f>
        <v>174.04669314168717</v>
      </c>
      <c r="T42" s="160">
        <f>+'(令和5年7月)'!T23</f>
        <v>0</v>
      </c>
      <c r="U42" s="159">
        <f>+'(令和5年7月)'!U23</f>
        <v>58.694902643947231</v>
      </c>
      <c r="V42" s="160">
        <f>+'(令和5年7月)'!V23</f>
        <v>0</v>
      </c>
      <c r="W42" s="159">
        <f>+'(令和5年7月)'!W23</f>
        <v>80.522915327410331</v>
      </c>
      <c r="X42" s="160">
        <f>+'(令和5年7月)'!X23</f>
        <v>0</v>
      </c>
      <c r="Y42" s="159">
        <f>+'(令和5年7月)'!Y23</f>
        <v>81.246845037872745</v>
      </c>
      <c r="Z42" s="160">
        <f>+'(令和5年7月)'!Z23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-9.1532532371483128</v>
      </c>
      <c r="F46" s="160"/>
      <c r="G46" s="159">
        <f>G23-G42</f>
        <v>-9.0997377275009868</v>
      </c>
      <c r="H46" s="160"/>
      <c r="I46" s="159">
        <f>I23-I42</f>
        <v>-2.5045220978473495</v>
      </c>
      <c r="J46" s="160"/>
      <c r="K46" s="159">
        <f>K23-K42</f>
        <v>1.1998734656945977</v>
      </c>
      <c r="L46" s="160"/>
      <c r="M46" s="159">
        <f>M23-M42</f>
        <v>4.6105445746644094</v>
      </c>
      <c r="N46" s="160"/>
      <c r="O46" s="159">
        <f t="shared" si="18"/>
        <v>-2.7987361143818106</v>
      </c>
      <c r="P46" s="160"/>
      <c r="Q46" s="159">
        <f t="shared" si="18"/>
        <v>-5.5878065162258821</v>
      </c>
      <c r="R46" s="160"/>
      <c r="S46" s="159">
        <f t="shared" si="18"/>
        <v>-54.001611404331015</v>
      </c>
      <c r="T46" s="160"/>
      <c r="U46" s="159">
        <f t="shared" si="18"/>
        <v>-4.2874704522676055</v>
      </c>
      <c r="V46" s="160"/>
      <c r="W46" s="159">
        <f t="shared" si="18"/>
        <v>3.928143602757828</v>
      </c>
      <c r="X46" s="160"/>
      <c r="Y46" s="159">
        <f t="shared" si="18"/>
        <v>-15.235147832337233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180828.86106141919</v>
      </c>
      <c r="F24" s="178"/>
      <c r="G24" s="175">
        <f>H22/G22*1000</f>
        <v>437976.12958610948</v>
      </c>
      <c r="H24" s="176"/>
      <c r="I24" s="165">
        <f>J22/I22*1000</f>
        <v>819919.11099121789</v>
      </c>
      <c r="J24" s="166"/>
      <c r="K24" s="175">
        <f>L22/K22*1000</f>
        <v>505932.54055965703</v>
      </c>
      <c r="L24" s="176"/>
      <c r="M24" s="165">
        <f>N22/M22*1000</f>
        <v>215034.5156464999</v>
      </c>
      <c r="N24" s="166"/>
      <c r="O24" s="175">
        <f>P22/O22*1000</f>
        <v>292178.6089514604</v>
      </c>
      <c r="P24" s="176"/>
      <c r="Q24" s="165">
        <f>R22/Q22*1000</f>
        <v>183116.9148161184</v>
      </c>
      <c r="R24" s="166"/>
      <c r="S24" s="175">
        <f>T22/S22*1000</f>
        <v>108742.49526016432</v>
      </c>
      <c r="T24" s="176"/>
      <c r="U24" s="165">
        <f>V22/U22*1000</f>
        <v>345577.10489083239</v>
      </c>
      <c r="V24" s="166"/>
      <c r="W24" s="175">
        <f>X22/W22*1000</f>
        <v>239684.44048107034</v>
      </c>
      <c r="X24" s="176"/>
      <c r="Y24" s="165">
        <f>Z22/Y22*1000</f>
        <v>211323.75866657106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71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3.9747710761806445</v>
      </c>
      <c r="F34" s="162"/>
      <c r="G34" s="161">
        <f t="shared" ref="G34" si="7">+G23-G30</f>
        <v>-20.033977696504721</v>
      </c>
      <c r="H34" s="162"/>
      <c r="I34" s="161">
        <f t="shared" ref="I34" si="8">+I23-I30</f>
        <v>-37.522354104846677</v>
      </c>
      <c r="J34" s="162"/>
      <c r="K34" s="161">
        <f t="shared" ref="K34" si="9">+K23-K30</f>
        <v>-27.94263704044382</v>
      </c>
      <c r="L34" s="162"/>
      <c r="M34" s="161">
        <f t="shared" ref="M34" si="10">+M23-M30</f>
        <v>-8.4825138627046073</v>
      </c>
      <c r="N34" s="162"/>
      <c r="O34" s="161">
        <f t="shared" ref="O34" si="11">+O23-O30</f>
        <v>9.7716336006753863</v>
      </c>
      <c r="P34" s="162"/>
      <c r="Q34" s="161">
        <f t="shared" ref="Q34" si="12">+Q23-Q30</f>
        <v>-2.220541955882716</v>
      </c>
      <c r="R34" s="162"/>
      <c r="S34" s="161">
        <f t="shared" ref="S34" si="13">+S23-S30</f>
        <v>2.846693141687183</v>
      </c>
      <c r="T34" s="162"/>
      <c r="U34" s="161">
        <f t="shared" ref="U34" si="14">+U23-U30</f>
        <v>-10.805097356052769</v>
      </c>
      <c r="V34" s="162"/>
      <c r="W34" s="161">
        <f t="shared" ref="W34" si="15">+W23-W30</f>
        <v>-12.777084672589666</v>
      </c>
      <c r="X34" s="162"/>
      <c r="Y34" s="161">
        <f t="shared" ref="Y34" si="16">+Y23-Y30</f>
        <v>0.14684503787275105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+'(令和5年6月)'!E23</f>
        <v>68.630409984864684</v>
      </c>
      <c r="F42" s="160">
        <f>+'(令和5年6月)'!F23</f>
        <v>0</v>
      </c>
      <c r="G42" s="159">
        <f>+'(令和5年6月)'!G23</f>
        <v>68.761800764955339</v>
      </c>
      <c r="H42" s="160">
        <f>+'(令和5年6月)'!H23</f>
        <v>0</v>
      </c>
      <c r="I42" s="159">
        <f>+'(令和5年6月)'!I23</f>
        <v>49.056603773584904</v>
      </c>
      <c r="J42" s="160">
        <f>+'(令和5年6月)'!J23</f>
        <v>0</v>
      </c>
      <c r="K42" s="159">
        <f>+'(令和5年6月)'!K23</f>
        <v>32.919430131973684</v>
      </c>
      <c r="L42" s="160">
        <f>+'(令和5年6月)'!L23</f>
        <v>0</v>
      </c>
      <c r="M42" s="159">
        <f>+'(令和5年6月)'!M23</f>
        <v>37.42417019505227</v>
      </c>
      <c r="N42" s="160">
        <f>+'(令和5年6月)'!N23</f>
        <v>0</v>
      </c>
      <c r="O42" s="159">
        <f>+'(令和5年6月)'!O23</f>
        <v>83.908528270219236</v>
      </c>
      <c r="P42" s="160">
        <f>+'(令和5年6月)'!P23</f>
        <v>0</v>
      </c>
      <c r="Q42" s="159">
        <f>+'(令和5年6月)'!Q23</f>
        <v>47.999244067573784</v>
      </c>
      <c r="R42" s="160">
        <f>+'(令和5年6月)'!R23</f>
        <v>0</v>
      </c>
      <c r="S42" s="159">
        <f>+'(令和5年6月)'!S23</f>
        <v>151.90194911687445</v>
      </c>
      <c r="T42" s="160">
        <f>+'(令和5年6月)'!T23</f>
        <v>0</v>
      </c>
      <c r="U42" s="159">
        <f>+'(令和5年6月)'!U23</f>
        <v>83.439932750995951</v>
      </c>
      <c r="V42" s="160">
        <f>+'(令和5年6月)'!V23</f>
        <v>0</v>
      </c>
      <c r="W42" s="159">
        <f>+'(令和5年6月)'!W23</f>
        <v>80.579333512796296</v>
      </c>
      <c r="X42" s="160">
        <f>+'(令和5年6月)'!X23</f>
        <v>0</v>
      </c>
      <c r="Y42" s="159">
        <f>+'(令和5年6月)'!Y23</f>
        <v>75.408499567928374</v>
      </c>
      <c r="Z42" s="160">
        <f>+'(令和5年6月)'!Z23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-12.755638908684041</v>
      </c>
      <c r="F46" s="160"/>
      <c r="G46" s="159">
        <f>G23-G42</f>
        <v>-0.6957784614600655</v>
      </c>
      <c r="H46" s="160"/>
      <c r="I46" s="159">
        <f>I23-I42</f>
        <v>7.5210421215684136</v>
      </c>
      <c r="J46" s="160"/>
      <c r="K46" s="159">
        <f>K23-K42</f>
        <v>-3.2620671724175025</v>
      </c>
      <c r="L46" s="160"/>
      <c r="M46" s="159">
        <f>M23-M42</f>
        <v>7.4933159422431217</v>
      </c>
      <c r="N46" s="160"/>
      <c r="O46" s="159">
        <f t="shared" si="18"/>
        <v>4.8631053304561505</v>
      </c>
      <c r="P46" s="160"/>
      <c r="Q46" s="159">
        <f t="shared" si="18"/>
        <v>-2.8197860234565013</v>
      </c>
      <c r="R46" s="160"/>
      <c r="S46" s="159">
        <f t="shared" si="18"/>
        <v>22.144744024812724</v>
      </c>
      <c r="T46" s="160"/>
      <c r="U46" s="159">
        <f t="shared" si="18"/>
        <v>-24.74503010704872</v>
      </c>
      <c r="V46" s="160"/>
      <c r="W46" s="159">
        <f t="shared" si="18"/>
        <v>-5.6418185385965103E-2</v>
      </c>
      <c r="X46" s="160"/>
      <c r="Y46" s="159">
        <f t="shared" si="18"/>
        <v>5.8383454699443718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184274.01427911394</v>
      </c>
      <c r="F24" s="178"/>
      <c r="G24" s="175">
        <f>H22/G22*1000</f>
        <v>436530.05538052792</v>
      </c>
      <c r="H24" s="176"/>
      <c r="I24" s="165">
        <f>J22/I22*1000</f>
        <v>826035.04780745134</v>
      </c>
      <c r="J24" s="166"/>
      <c r="K24" s="175">
        <f>L22/K22*1000</f>
        <v>536017.2807989564</v>
      </c>
      <c r="L24" s="176"/>
      <c r="M24" s="165">
        <f>N22/M22*1000</f>
        <v>203063.51671678011</v>
      </c>
      <c r="N24" s="166"/>
      <c r="O24" s="175">
        <f>P22/O22*1000</f>
        <v>281865.16853932582</v>
      </c>
      <c r="P24" s="176"/>
      <c r="Q24" s="165">
        <f>R22/Q22*1000</f>
        <v>183620.18603957689</v>
      </c>
      <c r="R24" s="166"/>
      <c r="S24" s="175">
        <f>T22/S22*1000</f>
        <v>99531.683765841881</v>
      </c>
      <c r="T24" s="176"/>
      <c r="U24" s="165">
        <f>V22/U22*1000</f>
        <v>301085.00518211431</v>
      </c>
      <c r="V24" s="166"/>
      <c r="W24" s="175">
        <f>X22/W22*1000</f>
        <v>236452.19742403479</v>
      </c>
      <c r="X24" s="176"/>
      <c r="Y24" s="165">
        <f>Z22/Y22*1000</f>
        <v>210282.80876088107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71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63">
        <v>51.851077180506167</v>
      </c>
      <c r="F30" s="164"/>
      <c r="G30" s="163">
        <v>88.098236775818634</v>
      </c>
      <c r="H30" s="164"/>
      <c r="I30" s="163">
        <v>94.13566739606128</v>
      </c>
      <c r="J30" s="164"/>
      <c r="K30" s="163">
        <v>57.611419853982781</v>
      </c>
      <c r="L30" s="164"/>
      <c r="M30" s="163">
        <v>53.432125400894925</v>
      </c>
      <c r="N30" s="164"/>
      <c r="O30" s="163">
        <v>78.986904882753024</v>
      </c>
      <c r="P30" s="164"/>
      <c r="Q30" s="163">
        <v>47.41866814001105</v>
      </c>
      <c r="R30" s="164"/>
      <c r="S30" s="163">
        <v>171.16727123400176</v>
      </c>
      <c r="T30" s="164"/>
      <c r="U30" s="163">
        <v>69.492452417414128</v>
      </c>
      <c r="V30" s="164"/>
      <c r="W30" s="163">
        <v>93.298028832009422</v>
      </c>
      <c r="X30" s="164"/>
      <c r="Y30" s="163">
        <v>81.070359497200812</v>
      </c>
      <c r="Z30" s="164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16.779332804358518</v>
      </c>
      <c r="F34" s="162"/>
      <c r="G34" s="161">
        <f t="shared" ref="G34" si="7">+G23-G30</f>
        <v>-19.336436010863295</v>
      </c>
      <c r="H34" s="162"/>
      <c r="I34" s="161">
        <f t="shared" ref="I34" si="8">+I23-I30</f>
        <v>-45.079063622476376</v>
      </c>
      <c r="J34" s="162"/>
      <c r="K34" s="161">
        <f t="shared" ref="K34" si="9">+K23-K30</f>
        <v>-24.691989722009097</v>
      </c>
      <c r="L34" s="162"/>
      <c r="M34" s="161">
        <f t="shared" ref="M34" si="10">+M23-M30</f>
        <v>-16.007955205842656</v>
      </c>
      <c r="N34" s="162"/>
      <c r="O34" s="161">
        <f t="shared" ref="O34" si="11">+O23-O30</f>
        <v>4.9216233874662123</v>
      </c>
      <c r="P34" s="162"/>
      <c r="Q34" s="161">
        <f t="shared" ref="Q34" si="12">+Q23-Q30</f>
        <v>0.5805759275627338</v>
      </c>
      <c r="R34" s="162"/>
      <c r="S34" s="161">
        <f t="shared" ref="S34" si="13">+S23-S30</f>
        <v>-19.265322117127312</v>
      </c>
      <c r="T34" s="162"/>
      <c r="U34" s="161">
        <f t="shared" ref="U34" si="14">+U23-U30</f>
        <v>13.947480333581822</v>
      </c>
      <c r="V34" s="162"/>
      <c r="W34" s="161">
        <f t="shared" ref="W34" si="15">+W23-W30</f>
        <v>-12.718695319213126</v>
      </c>
      <c r="X34" s="162"/>
      <c r="Y34" s="161">
        <f t="shared" ref="Y34" si="16">+Y23-Y30</f>
        <v>-5.6618599292724383</v>
      </c>
      <c r="Z34" s="162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+'(令和5年5月)'!E23</f>
        <v>51.815171736332225</v>
      </c>
      <c r="F42" s="160"/>
      <c r="G42" s="159">
        <f>+'(令和5年5月)'!G23</f>
        <v>62.728390242765677</v>
      </c>
      <c r="H42" s="160"/>
      <c r="I42" s="159">
        <f>+'(令和5年5月)'!I23</f>
        <v>46.167603474706183</v>
      </c>
      <c r="J42" s="160"/>
      <c r="K42" s="159">
        <f>+'(令和5年5月)'!K23</f>
        <v>23.860839401629836</v>
      </c>
      <c r="L42" s="160"/>
      <c r="M42" s="159">
        <f>+'(令和5年5月)'!M23</f>
        <v>46.058201851016896</v>
      </c>
      <c r="N42" s="160"/>
      <c r="O42" s="159">
        <f>+'(令和5年5月)'!O23</f>
        <v>84.528063905823004</v>
      </c>
      <c r="P42" s="160"/>
      <c r="Q42" s="159">
        <f>+'(令和5年5月)'!Q23</f>
        <v>43.398456284487047</v>
      </c>
      <c r="R42" s="160">
        <f>+'(令和5年5月)'!R23</f>
        <v>0</v>
      </c>
      <c r="S42" s="159">
        <f>+'(令和5年5月)'!S23</f>
        <v>133.7923916248894</v>
      </c>
      <c r="T42" s="160">
        <f>+'(令和5年5月)'!T23</f>
        <v>0</v>
      </c>
      <c r="U42" s="159">
        <f>+'(令和5年5月)'!U23</f>
        <v>58.040858130475335</v>
      </c>
      <c r="V42" s="160">
        <f>+'(令和5年5月)'!V23</f>
        <v>0</v>
      </c>
      <c r="W42" s="159">
        <f>+'(令和5年5月)'!W23</f>
        <v>74.396187990410795</v>
      </c>
      <c r="X42" s="160"/>
      <c r="Y42" s="159">
        <f>+'(令和5年5月)'!Y23</f>
        <v>67.555007032801271</v>
      </c>
      <c r="Z42" s="160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16.815238248532459</v>
      </c>
      <c r="F46" s="160"/>
      <c r="G46" s="159">
        <f>G23-G42</f>
        <v>6.0334105221896621</v>
      </c>
      <c r="H46" s="160"/>
      <c r="I46" s="159">
        <f>I23-I42</f>
        <v>2.8890002988787202</v>
      </c>
      <c r="J46" s="160"/>
      <c r="K46" s="159">
        <f>K23-K42</f>
        <v>9.0585907303438482</v>
      </c>
      <c r="L46" s="160"/>
      <c r="M46" s="159">
        <f>M23-M42</f>
        <v>-8.6340316559646269</v>
      </c>
      <c r="N46" s="160"/>
      <c r="O46" s="159">
        <f t="shared" si="18"/>
        <v>-0.61953563560376779</v>
      </c>
      <c r="P46" s="160"/>
      <c r="Q46" s="159">
        <f t="shared" si="18"/>
        <v>4.6007877830867372</v>
      </c>
      <c r="R46" s="160"/>
      <c r="S46" s="159">
        <f t="shared" si="18"/>
        <v>18.109557491985043</v>
      </c>
      <c r="T46" s="160"/>
      <c r="U46" s="159">
        <f t="shared" si="18"/>
        <v>25.399074620520615</v>
      </c>
      <c r="V46" s="160"/>
      <c r="W46" s="159">
        <f t="shared" si="18"/>
        <v>6.1831455223855016</v>
      </c>
      <c r="X46" s="160"/>
      <c r="Y46" s="159">
        <f t="shared" si="18"/>
        <v>7.8534925351271028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193100.17813867689</v>
      </c>
      <c r="F24" s="178"/>
      <c r="G24" s="175">
        <f>H22/G22*1000</f>
        <v>437815.35426880693</v>
      </c>
      <c r="H24" s="176"/>
      <c r="I24" s="165">
        <f>J22/I22*1000</f>
        <v>811707.04922808032</v>
      </c>
      <c r="J24" s="166"/>
      <c r="K24" s="175">
        <f>L22/K22*1000</f>
        <v>625173.12240704137</v>
      </c>
      <c r="L24" s="176"/>
      <c r="M24" s="165">
        <f>N22/M22*1000</f>
        <v>205597.93212049513</v>
      </c>
      <c r="N24" s="166"/>
      <c r="O24" s="175">
        <f>P22/O22*1000</f>
        <v>284577.45016611298</v>
      </c>
      <c r="P24" s="176"/>
      <c r="Q24" s="165">
        <f>R22/Q22*1000</f>
        <v>182246.20112323831</v>
      </c>
      <c r="R24" s="166"/>
      <c r="S24" s="175">
        <f>T22/S22*1000</f>
        <v>101423.62047733537</v>
      </c>
      <c r="T24" s="176"/>
      <c r="U24" s="165">
        <f>V22/U22*1000</f>
        <v>310687.12553237565</v>
      </c>
      <c r="V24" s="166"/>
      <c r="W24" s="175">
        <f>X22/W22*1000</f>
        <v>248511.19061755223</v>
      </c>
      <c r="X24" s="176"/>
      <c r="Y24" s="165">
        <f>Z22/Y22*1000</f>
        <v>219338.888634584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71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17.215171736332223</v>
      </c>
      <c r="F34" s="162"/>
      <c r="G34" s="161">
        <f t="shared" ref="G34" si="7">+G23-G30</f>
        <v>-16.671609757234329</v>
      </c>
      <c r="H34" s="162"/>
      <c r="I34" s="161">
        <f t="shared" ref="I34" si="8">+I23-I30</f>
        <v>-60.732396525293822</v>
      </c>
      <c r="J34" s="162"/>
      <c r="K34" s="161">
        <f t="shared" ref="K34" si="9">+K23-K30</f>
        <v>-30.439160598370162</v>
      </c>
      <c r="L34" s="162"/>
      <c r="M34" s="161">
        <f t="shared" ref="M34" si="10">+M23-M30</f>
        <v>-11.541798148983105</v>
      </c>
      <c r="N34" s="162"/>
      <c r="O34" s="161">
        <f t="shared" ref="O34" si="11">+O23-O30</f>
        <v>8.9280639058230093</v>
      </c>
      <c r="P34" s="162"/>
      <c r="Q34" s="161">
        <f t="shared" ref="Q34" si="12">+Q23-Q30</f>
        <v>-4.3015437155129561</v>
      </c>
      <c r="R34" s="162"/>
      <c r="S34" s="161">
        <f t="shared" ref="S34" si="13">+S23-S30</f>
        <v>-10.207608375110595</v>
      </c>
      <c r="T34" s="162"/>
      <c r="U34" s="161">
        <f t="shared" ref="U34" si="14">+U23-U30</f>
        <v>-3.4591418695246645</v>
      </c>
      <c r="V34" s="162"/>
      <c r="W34" s="161">
        <f t="shared" ref="W34" si="15">+W23-W30</f>
        <v>-8.2038120095891998</v>
      </c>
      <c r="X34" s="162"/>
      <c r="Y34" s="161">
        <f t="shared" ref="Y34" si="16">+Y23-Y30</f>
        <v>-7.3449929671987348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8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159">
        <f>+'(令和5年4月)'!E23</f>
        <v>48.050603090654313</v>
      </c>
      <c r="F42" s="201">
        <f>+'(令和5年4月)'!F23</f>
        <v>0</v>
      </c>
      <c r="G42" s="159">
        <f>+'(令和5年4月)'!G23</f>
        <v>74.435222303778573</v>
      </c>
      <c r="H42" s="201">
        <f>+'(令和5年4月)'!H23</f>
        <v>0</v>
      </c>
      <c r="I42" s="159">
        <f>+'(令和5年4月)'!I23</f>
        <v>45.367583834909716</v>
      </c>
      <c r="J42" s="201">
        <f>+'(令和5年4月)'!J23</f>
        <v>0</v>
      </c>
      <c r="K42" s="159">
        <f>+'(令和5年4月)'!K23</f>
        <v>24.226392362793504</v>
      </c>
      <c r="L42" s="201">
        <f>+'(令和5年4月)'!L23</f>
        <v>0</v>
      </c>
      <c r="M42" s="159">
        <f>+'(令和5年4月)'!M23</f>
        <v>45.784905555337012</v>
      </c>
      <c r="N42" s="201">
        <f>+'(令和5年4月)'!N23</f>
        <v>0</v>
      </c>
      <c r="O42" s="159">
        <f>+'(令和5年4月)'!O23</f>
        <v>81.943429704623739</v>
      </c>
      <c r="P42" s="201">
        <f>+'(令和5年4月)'!P23</f>
        <v>0</v>
      </c>
      <c r="Q42" s="159">
        <f>+'(令和5年4月)'!Q23</f>
        <v>45.148356054530872</v>
      </c>
      <c r="R42" s="201">
        <f>+'(令和5年4月)'!R23</f>
        <v>0</v>
      </c>
      <c r="S42" s="159">
        <f>+'(令和5年4月)'!S23</f>
        <v>159.69757970132486</v>
      </c>
      <c r="T42" s="201">
        <f>+'(令和5年4月)'!T23</f>
        <v>0</v>
      </c>
      <c r="U42" s="159">
        <f>+'(令和5年4月)'!U23</f>
        <v>70.884299177862445</v>
      </c>
      <c r="V42" s="201">
        <f>+'(令和5年4月)'!V23</f>
        <v>0</v>
      </c>
      <c r="W42" s="159">
        <f>+'(令和5年4月)'!W23</f>
        <v>74.071954443381145</v>
      </c>
      <c r="X42" s="201">
        <f>+'(令和5年4月)'!X23</f>
        <v>0</v>
      </c>
      <c r="Y42" s="159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3.7645686456779117</v>
      </c>
      <c r="F46" s="201"/>
      <c r="G46" s="159">
        <f>G23-G42</f>
        <v>-11.706832061012896</v>
      </c>
      <c r="H46" s="201"/>
      <c r="I46" s="159">
        <f>I23-I42</f>
        <v>0.80001963979646717</v>
      </c>
      <c r="J46" s="201"/>
      <c r="K46" s="159">
        <f>K23-K42</f>
        <v>-0.36555296116366875</v>
      </c>
      <c r="L46" s="201"/>
      <c r="M46" s="159">
        <f>M23-M42</f>
        <v>0.27329629567988434</v>
      </c>
      <c r="N46" s="201"/>
      <c r="O46" s="159">
        <f t="shared" si="18"/>
        <v>2.5846342011992647</v>
      </c>
      <c r="P46" s="201"/>
      <c r="Q46" s="159">
        <f t="shared" si="18"/>
        <v>-1.7498997700438252</v>
      </c>
      <c r="R46" s="201"/>
      <c r="S46" s="159">
        <f t="shared" si="18"/>
        <v>-25.905188076435451</v>
      </c>
      <c r="T46" s="201"/>
      <c r="U46" s="159">
        <f t="shared" si="18"/>
        <v>-12.84344104738711</v>
      </c>
      <c r="V46" s="201"/>
      <c r="W46" s="159">
        <f t="shared" si="18"/>
        <v>0.32423354702964957</v>
      </c>
      <c r="X46" s="201"/>
      <c r="Y46" s="159">
        <f t="shared" si="18"/>
        <v>-6.214976965502899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181253.38408128163</v>
      </c>
      <c r="F24" s="178"/>
      <c r="G24" s="175">
        <f>H22/G22*1000</f>
        <v>426348.2709153897</v>
      </c>
      <c r="H24" s="176"/>
      <c r="I24" s="165">
        <f>J22/I22*1000</f>
        <v>796208.03185437992</v>
      </c>
      <c r="J24" s="166"/>
      <c r="K24" s="175">
        <f>L22/K22*1000</f>
        <v>649007.08595018438</v>
      </c>
      <c r="L24" s="176"/>
      <c r="M24" s="165">
        <f>N22/M22*1000</f>
        <v>207660.20453119549</v>
      </c>
      <c r="N24" s="166"/>
      <c r="O24" s="175">
        <f>P22/O22*1000</f>
        <v>288720.94508301403</v>
      </c>
      <c r="P24" s="176"/>
      <c r="Q24" s="165">
        <f>R22/Q22*1000</f>
        <v>182478.26994075027</v>
      </c>
      <c r="R24" s="166"/>
      <c r="S24" s="175">
        <f>T22/S22*1000</f>
        <v>109423.94850803821</v>
      </c>
      <c r="T24" s="176"/>
      <c r="U24" s="165">
        <f>V22/U22*1000</f>
        <v>394564.62496755773</v>
      </c>
      <c r="V24" s="166"/>
      <c r="W24" s="175">
        <f>X22/W22*1000</f>
        <v>260290.8709739901</v>
      </c>
      <c r="X24" s="176"/>
      <c r="Y24" s="165">
        <f>Z22/Y22*1000</f>
        <v>230665.7261112734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43.7</v>
      </c>
      <c r="F30" s="206"/>
      <c r="G30" s="204">
        <v>105.2</v>
      </c>
      <c r="H30" s="206"/>
      <c r="I30" s="204">
        <v>165.7</v>
      </c>
      <c r="J30" s="206"/>
      <c r="K30" s="204">
        <v>42.5</v>
      </c>
      <c r="L30" s="206"/>
      <c r="M30" s="204">
        <v>67.8</v>
      </c>
      <c r="N30" s="206"/>
      <c r="O30" s="204">
        <v>119.8</v>
      </c>
      <c r="P30" s="206"/>
      <c r="Q30" s="204">
        <v>49</v>
      </c>
      <c r="R30" s="206"/>
      <c r="S30" s="204">
        <v>180.8</v>
      </c>
      <c r="T30" s="206"/>
      <c r="U30" s="204">
        <v>84.9</v>
      </c>
      <c r="V30" s="206"/>
      <c r="W30" s="204">
        <v>97.2</v>
      </c>
      <c r="X30" s="206"/>
      <c r="Y30" s="204">
        <v>89.3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4.3506030906543103</v>
      </c>
      <c r="F34" s="162"/>
      <c r="G34" s="161">
        <f t="shared" ref="G34" si="7">+G23-G30</f>
        <v>-30.764777696221429</v>
      </c>
      <c r="H34" s="162"/>
      <c r="I34" s="161">
        <f t="shared" ref="I34" si="8">+I23-I30</f>
        <v>-120.33241616509028</v>
      </c>
      <c r="J34" s="162"/>
      <c r="K34" s="161">
        <f t="shared" ref="K34" si="9">+K23-K30</f>
        <v>-18.273607637206496</v>
      </c>
      <c r="L34" s="162"/>
      <c r="M34" s="161">
        <f t="shared" ref="M34" si="10">+M23-M30</f>
        <v>-22.015094444662985</v>
      </c>
      <c r="N34" s="162"/>
      <c r="O34" s="161">
        <f t="shared" ref="O34" si="11">+O23-O30</f>
        <v>-37.856570295376258</v>
      </c>
      <c r="P34" s="162"/>
      <c r="Q34" s="161">
        <f t="shared" ref="Q34" si="12">+Q23-Q30</f>
        <v>-3.851643945469128</v>
      </c>
      <c r="R34" s="162"/>
      <c r="S34" s="161">
        <f t="shared" ref="S34" si="13">+S23-S30</f>
        <v>-21.102420298675156</v>
      </c>
      <c r="T34" s="162"/>
      <c r="U34" s="161">
        <f t="shared" ref="U34" si="14">+U23-U30</f>
        <v>-14.015700822137561</v>
      </c>
      <c r="V34" s="162"/>
      <c r="W34" s="161">
        <f t="shared" ref="W34" si="15">+W23-W30</f>
        <v>-23.128045556618858</v>
      </c>
      <c r="X34" s="162"/>
      <c r="Y34" s="161">
        <f t="shared" ref="Y34" si="16">+Y23-Y30</f>
        <v>-15.530016001695827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+(E39+E40)/(E41+'(令和5年3月)'!E41)*100</f>
        <v>52.402938851879931</v>
      </c>
      <c r="F42" s="203"/>
      <c r="G42" s="202">
        <f>+(G39+G40)/(G41+'(令和5年3月)'!G41)*100</f>
        <v>82.803013075276212</v>
      </c>
      <c r="H42" s="203"/>
      <c r="I42" s="202">
        <f>+(I39+I40)/(I41+'(令和5年3月)'!I41)*100</f>
        <v>60.895262087007076</v>
      </c>
      <c r="J42" s="203"/>
      <c r="K42" s="202">
        <f>+(K39+K40)/(K41+'(令和5年3月)'!K41)*100</f>
        <v>25.993363975087714</v>
      </c>
      <c r="L42" s="203"/>
      <c r="M42" s="202">
        <f>+(M39+M40)/(M41+'(令和5年3月)'!M41)*100</f>
        <v>40.641582884392506</v>
      </c>
      <c r="N42" s="203"/>
      <c r="O42" s="202">
        <f>+(O39+O40)/(O41+'(令和5年3月)'!O41)*100</f>
        <v>85.815173527037942</v>
      </c>
      <c r="P42" s="203"/>
      <c r="Q42" s="202">
        <f>+(Q39+Q40)/(Q41+'(令和5年3月)'!Q41)*100</f>
        <v>47.655409855198108</v>
      </c>
      <c r="R42" s="203"/>
      <c r="S42" s="202">
        <f>+(S39+S40)/(S41+'(令和5年3月)'!S41)*100</f>
        <v>168.25551066332531</v>
      </c>
      <c r="T42" s="203"/>
      <c r="U42" s="202">
        <f>+(U39+U40)/(U41+'(令和5年3月)'!U41)*100</f>
        <v>88.240532934345055</v>
      </c>
      <c r="V42" s="203"/>
      <c r="W42" s="202">
        <f>+(W39+W40)/(W41+'(令和5年3月)'!W41)*100</f>
        <v>96.246271975322699</v>
      </c>
      <c r="X42" s="203"/>
      <c r="Y42" s="202">
        <f>+(Y39+Y40)/(Y41+'(令和5年3月)'!Y41)*100</f>
        <v>77.286070334585318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-4.3523357612256177</v>
      </c>
      <c r="F46" s="201"/>
      <c r="G46" s="159">
        <f>G23-G42</f>
        <v>-8.3677907714976385</v>
      </c>
      <c r="H46" s="201"/>
      <c r="I46" s="159">
        <f>I23-I42</f>
        <v>-15.52767825209736</v>
      </c>
      <c r="J46" s="201"/>
      <c r="K46" s="159">
        <f>K23-K42</f>
        <v>-1.7669716122942098</v>
      </c>
      <c r="L46" s="201"/>
      <c r="M46" s="159">
        <f>M23-M42</f>
        <v>5.1433226709445066</v>
      </c>
      <c r="N46" s="201"/>
      <c r="O46" s="159">
        <f t="shared" si="18"/>
        <v>-3.8717438224142029</v>
      </c>
      <c r="P46" s="201"/>
      <c r="Q46" s="159">
        <f t="shared" si="18"/>
        <v>-2.5070538006672365</v>
      </c>
      <c r="R46" s="201"/>
      <c r="S46" s="159">
        <f t="shared" si="18"/>
        <v>-8.5579309620004551</v>
      </c>
      <c r="T46" s="201"/>
      <c r="U46" s="159">
        <f t="shared" si="18"/>
        <v>-17.356233756482609</v>
      </c>
      <c r="V46" s="201"/>
      <c r="W46" s="159">
        <f t="shared" si="18"/>
        <v>-22.174317531941554</v>
      </c>
      <c r="X46" s="201"/>
      <c r="Y46" s="159">
        <f t="shared" si="18"/>
        <v>-3.5160863362811483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186669.69517388075</v>
      </c>
      <c r="F24" s="178"/>
      <c r="G24" s="175">
        <f>H22/G22*1000</f>
        <v>431887.23613755929</v>
      </c>
      <c r="H24" s="176"/>
      <c r="I24" s="165">
        <f>J22/I22*1000</f>
        <v>776984.37563658576</v>
      </c>
      <c r="J24" s="166"/>
      <c r="K24" s="175">
        <f>L22/K22*1000</f>
        <v>537873.70518472022</v>
      </c>
      <c r="L24" s="176"/>
      <c r="M24" s="165">
        <f>N22/M22*1000</f>
        <v>196619.9778656837</v>
      </c>
      <c r="N24" s="166"/>
      <c r="O24" s="175">
        <f>P22/O22*1000</f>
        <v>281674.99488019658</v>
      </c>
      <c r="P24" s="176"/>
      <c r="Q24" s="165">
        <f>R22/Q22*1000</f>
        <v>182823.81036261606</v>
      </c>
      <c r="R24" s="166"/>
      <c r="S24" s="175">
        <f>T22/S22*1000</f>
        <v>95043.794659027306</v>
      </c>
      <c r="T24" s="176"/>
      <c r="U24" s="165">
        <f>V22/U22*1000</f>
        <v>271515.54543498531</v>
      </c>
      <c r="V24" s="166"/>
      <c r="W24" s="175">
        <f>X22/W22*1000</f>
        <v>254997.51974167069</v>
      </c>
      <c r="X24" s="176"/>
      <c r="Y24" s="165">
        <f>Z22/Y22*1000</f>
        <v>218696.51359367851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71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42.8</v>
      </c>
      <c r="F30" s="206"/>
      <c r="G30" s="204">
        <v>89.5</v>
      </c>
      <c r="H30" s="206"/>
      <c r="I30" s="204">
        <v>150.5</v>
      </c>
      <c r="J30" s="206"/>
      <c r="K30" s="204">
        <v>53.8</v>
      </c>
      <c r="L30" s="206"/>
      <c r="M30" s="204">
        <v>70.2</v>
      </c>
      <c r="N30" s="206"/>
      <c r="O30" s="204">
        <v>124.3</v>
      </c>
      <c r="P30" s="206"/>
      <c r="Q30" s="204">
        <v>52.4</v>
      </c>
      <c r="R30" s="206"/>
      <c r="S30" s="204">
        <v>178.1</v>
      </c>
      <c r="T30" s="206"/>
      <c r="U30" s="204">
        <v>88</v>
      </c>
      <c r="V30" s="206"/>
      <c r="W30" s="204">
        <v>108.5</v>
      </c>
      <c r="X30" s="206"/>
      <c r="Y30" s="204">
        <v>87.9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9.6029388518799337</v>
      </c>
      <c r="F34" s="162"/>
      <c r="G34" s="161">
        <f t="shared" ref="G34" si="5">+G23-G30</f>
        <v>-6.6969869247237881</v>
      </c>
      <c r="H34" s="162"/>
      <c r="I34" s="161">
        <f t="shared" ref="I34" si="6">+I23-I30</f>
        <v>-89.604737912992931</v>
      </c>
      <c r="J34" s="162"/>
      <c r="K34" s="161">
        <f t="shared" ref="K34" si="7">+K23-K30</f>
        <v>-27.806636024912283</v>
      </c>
      <c r="L34" s="162"/>
      <c r="M34" s="161">
        <f t="shared" ref="M34" si="8">+M23-M30</f>
        <v>-29.558417115607497</v>
      </c>
      <c r="N34" s="162"/>
      <c r="O34" s="161">
        <f t="shared" ref="O34" si="9">+O23-O30</f>
        <v>-38.484826472962055</v>
      </c>
      <c r="P34" s="162"/>
      <c r="Q34" s="161">
        <f t="shared" ref="Q34" si="10">+Q23-Q30</f>
        <v>-4.7445901448018901</v>
      </c>
      <c r="R34" s="162"/>
      <c r="S34" s="161">
        <f t="shared" ref="S34" si="11">+S23-S30</f>
        <v>-9.844489336674684</v>
      </c>
      <c r="T34" s="162"/>
      <c r="U34" s="161">
        <f t="shared" ref="U34" si="12">+U23-U30</f>
        <v>0.24053293434505463</v>
      </c>
      <c r="V34" s="162"/>
      <c r="W34" s="161">
        <f t="shared" ref="W34" si="13">+W23-W30</f>
        <v>-12.253728024677301</v>
      </c>
      <c r="X34" s="162"/>
      <c r="Y34" s="161">
        <f t="shared" ref="Y34" si="14">+Y23-Y30</f>
        <v>-10.613929665414688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+'(令和5年2月)'!E23</f>
        <v>52.278059974731192</v>
      </c>
      <c r="F42" s="203">
        <f>+'(令和5年2月)'!F23</f>
        <v>0</v>
      </c>
      <c r="G42" s="202">
        <f>+'(令和5年2月)'!G23</f>
        <v>74.403960988682442</v>
      </c>
      <c r="H42" s="203">
        <f>+'(令和5年2月)'!H23</f>
        <v>0</v>
      </c>
      <c r="I42" s="202">
        <f>+'(令和5年2月)'!I23</f>
        <v>56.393601551139113</v>
      </c>
      <c r="J42" s="203">
        <f>+'(令和5年2月)'!J23</f>
        <v>0</v>
      </c>
      <c r="K42" s="202">
        <f>+'(令和5年2月)'!K23</f>
        <v>19.87087417901915</v>
      </c>
      <c r="L42" s="203">
        <f>+'(令和5年2月)'!L23</f>
        <v>0</v>
      </c>
      <c r="M42" s="202">
        <f>+'(令和5年2月)'!M23</f>
        <v>43.502764198936617</v>
      </c>
      <c r="N42" s="203">
        <f>+'(令和5年2月)'!N23</f>
        <v>0</v>
      </c>
      <c r="O42" s="202">
        <f>+'(令和5年2月)'!O23</f>
        <v>65.911063952927563</v>
      </c>
      <c r="P42" s="203">
        <f>+'(令和5年2月)'!P23</f>
        <v>0</v>
      </c>
      <c r="Q42" s="202">
        <f>+'(令和5年2月)'!Q23</f>
        <v>40.492332856266614</v>
      </c>
      <c r="R42" s="203">
        <f>+'(令和5年2月)'!R23</f>
        <v>0</v>
      </c>
      <c r="S42" s="202">
        <f>+'(令和5年2月)'!S23</f>
        <v>143.65136487316775</v>
      </c>
      <c r="T42" s="203">
        <f>+'(令和5年2月)'!T23</f>
        <v>0</v>
      </c>
      <c r="U42" s="202">
        <f>+'(令和5年2月)'!U23</f>
        <v>70.390247369917546</v>
      </c>
      <c r="V42" s="203">
        <f>+'(令和5年2月)'!V23</f>
        <v>0</v>
      </c>
      <c r="W42" s="202">
        <f>+'(令和5年2月)'!W23</f>
        <v>78.142994404230137</v>
      </c>
      <c r="X42" s="203">
        <f>+'(令和5年2月)'!X23</f>
        <v>0</v>
      </c>
      <c r="Y42" s="202">
        <f>+'(令和5年2月)'!Y23</f>
        <v>65.903262967620762</v>
      </c>
      <c r="Z42" s="203">
        <f>+'(令和5年2月)'!Z23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0.12487887714873835</v>
      </c>
      <c r="F46" s="201"/>
      <c r="G46" s="159">
        <f>G23-G42</f>
        <v>8.3990520865937697</v>
      </c>
      <c r="H46" s="201"/>
      <c r="I46" s="159">
        <f>I23-I42</f>
        <v>4.5016605358679627</v>
      </c>
      <c r="J46" s="201"/>
      <c r="K46" s="159">
        <f>K23-K42</f>
        <v>6.1224897960685638</v>
      </c>
      <c r="L46" s="201"/>
      <c r="M46" s="159">
        <f>M23-M42</f>
        <v>-2.8611813145441118</v>
      </c>
      <c r="N46" s="201"/>
      <c r="O46" s="159">
        <f t="shared" si="16"/>
        <v>19.904109574110379</v>
      </c>
      <c r="P46" s="201"/>
      <c r="Q46" s="159">
        <f t="shared" si="16"/>
        <v>7.1630769989314942</v>
      </c>
      <c r="R46" s="201"/>
      <c r="S46" s="159">
        <f t="shared" si="16"/>
        <v>24.60414579015756</v>
      </c>
      <c r="T46" s="201"/>
      <c r="U46" s="159">
        <f t="shared" si="16"/>
        <v>17.850285564427509</v>
      </c>
      <c r="V46" s="201"/>
      <c r="W46" s="159">
        <f t="shared" si="16"/>
        <v>18.103277571092562</v>
      </c>
      <c r="X46" s="201"/>
      <c r="Y46" s="159">
        <f t="shared" si="16"/>
        <v>11.382807366964556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183444.07587851144</v>
      </c>
      <c r="F24" s="178"/>
      <c r="G24" s="175">
        <f>H22/G22*1000</f>
        <v>441380.17981584772</v>
      </c>
      <c r="H24" s="176"/>
      <c r="I24" s="165">
        <f>J22/I22*1000</f>
        <v>865230.22912047303</v>
      </c>
      <c r="J24" s="166"/>
      <c r="K24" s="175">
        <f>L22/K22*1000</f>
        <v>544342.64189802587</v>
      </c>
      <c r="L24" s="176"/>
      <c r="M24" s="165">
        <f>N22/M22*1000</f>
        <v>200229.97481692108</v>
      </c>
      <c r="N24" s="166"/>
      <c r="O24" s="175">
        <f>P22/O22*1000</f>
        <v>282121.69417379197</v>
      </c>
      <c r="P24" s="176"/>
      <c r="Q24" s="165">
        <f>R22/Q22*1000</f>
        <v>180263.88891190337</v>
      </c>
      <c r="R24" s="166"/>
      <c r="S24" s="175">
        <f>T22/S22*1000</f>
        <v>89888.759278897138</v>
      </c>
      <c r="T24" s="176"/>
      <c r="U24" s="165">
        <f>V22/U22*1000</f>
        <v>335965.72409399773</v>
      </c>
      <c r="V24" s="166"/>
      <c r="W24" s="175">
        <f>X22/W22*1000</f>
        <v>262440.60177400406</v>
      </c>
      <c r="X24" s="176"/>
      <c r="Y24" s="165">
        <f>Z22/Y22*1000</f>
        <v>227384.53440618684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55.8</v>
      </c>
      <c r="F30" s="206"/>
      <c r="G30" s="204">
        <v>75.599999999999994</v>
      </c>
      <c r="H30" s="206"/>
      <c r="I30" s="204">
        <v>165.7</v>
      </c>
      <c r="J30" s="206"/>
      <c r="K30" s="204">
        <v>31.7</v>
      </c>
      <c r="L30" s="206"/>
      <c r="M30" s="204">
        <v>60.6</v>
      </c>
      <c r="N30" s="206"/>
      <c r="O30" s="204">
        <v>107.5</v>
      </c>
      <c r="P30" s="206"/>
      <c r="Q30" s="204">
        <v>47.7</v>
      </c>
      <c r="R30" s="206"/>
      <c r="S30" s="204">
        <v>132.1</v>
      </c>
      <c r="T30" s="206"/>
      <c r="U30" s="204">
        <v>92.4</v>
      </c>
      <c r="V30" s="206"/>
      <c r="W30" s="204">
        <v>95.7</v>
      </c>
      <c r="X30" s="206"/>
      <c r="Y30" s="204">
        <v>77.099999999999994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-3.5219400252688047</v>
      </c>
      <c r="F34" s="162"/>
      <c r="G34" s="161">
        <f t="shared" ref="G34" si="7">+G23-G30</f>
        <v>-1.1960390113175521</v>
      </c>
      <c r="H34" s="162"/>
      <c r="I34" s="161">
        <f t="shared" ref="I34" si="8">+I23-I30</f>
        <v>-109.30639844886088</v>
      </c>
      <c r="J34" s="162"/>
      <c r="K34" s="161">
        <f t="shared" ref="K34" si="9">+K23-K30</f>
        <v>-11.829125820980849</v>
      </c>
      <c r="L34" s="162"/>
      <c r="M34" s="161">
        <f t="shared" ref="M34" si="10">+M23-M30</f>
        <v>-17.097235801063384</v>
      </c>
      <c r="N34" s="162"/>
      <c r="O34" s="161">
        <f t="shared" ref="O34" si="11">+O23-O30</f>
        <v>-41.588936047072437</v>
      </c>
      <c r="P34" s="162"/>
      <c r="Q34" s="161">
        <f t="shared" ref="Q34" si="12">+Q23-Q30</f>
        <v>-7.2076671437333886</v>
      </c>
      <c r="R34" s="162"/>
      <c r="S34" s="161">
        <f t="shared" ref="S34" si="13">+S23-S30</f>
        <v>11.551364873167756</v>
      </c>
      <c r="T34" s="162"/>
      <c r="U34" s="161">
        <f t="shared" ref="U34" si="14">+U23-U30</f>
        <v>-22.00975263008246</v>
      </c>
      <c r="V34" s="162"/>
      <c r="W34" s="161">
        <f t="shared" ref="W34" si="15">+W23-W30</f>
        <v>-17.557005595769866</v>
      </c>
      <c r="X34" s="162"/>
      <c r="Y34" s="161">
        <f t="shared" ref="Y34" si="16">+Y23-Y30</f>
        <v>-11.196737032379232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+'(令和5年1月)'!E23</f>
        <v>51.53986928104576</v>
      </c>
      <c r="F42" s="203">
        <f>+'(令和5年1月)'!F23</f>
        <v>0</v>
      </c>
      <c r="G42" s="202">
        <f>+'(令和5年1月)'!G23</f>
        <v>74.910816780936273</v>
      </c>
      <c r="H42" s="203">
        <f>+'(令和5年1月)'!H23</f>
        <v>0</v>
      </c>
      <c r="I42" s="202">
        <f>+'(令和5年1月)'!I23</f>
        <v>44.957587181903861</v>
      </c>
      <c r="J42" s="203">
        <f>+'(令和5年1月)'!J23</f>
        <v>0</v>
      </c>
      <c r="K42" s="202">
        <f>+'(令和5年1月)'!K23</f>
        <v>19.380185802425363</v>
      </c>
      <c r="L42" s="203">
        <f>+'(令和5年1月)'!L23</f>
        <v>0</v>
      </c>
      <c r="M42" s="202">
        <f>+'(令和5年1月)'!M23</f>
        <v>35.564373324898398</v>
      </c>
      <c r="N42" s="203">
        <f>+'(令和5年1月)'!N23</f>
        <v>0</v>
      </c>
      <c r="O42" s="202">
        <f>+'(令和5年1月)'!O23</f>
        <v>65.253532834580213</v>
      </c>
      <c r="P42" s="203">
        <f>+'(令和5年1月)'!P23</f>
        <v>0</v>
      </c>
      <c r="Q42" s="202">
        <f>+'(令和5年1月)'!Q23</f>
        <v>38.624055701280049</v>
      </c>
      <c r="R42" s="203">
        <f>+'(令和5年1月)'!R23</f>
        <v>0</v>
      </c>
      <c r="S42" s="202">
        <f>+'(令和5年1月)'!S23</f>
        <v>116.50069156293223</v>
      </c>
      <c r="T42" s="203">
        <f>+'(令和5年1月)'!T23</f>
        <v>0</v>
      </c>
      <c r="U42" s="202">
        <f>+'(令和5年1月)'!U23</f>
        <v>78.502249597737091</v>
      </c>
      <c r="V42" s="203">
        <f>+'(令和5年1月)'!V23</f>
        <v>0</v>
      </c>
      <c r="W42" s="202">
        <f>+'(令和5年1月)'!W23</f>
        <v>73.484916548228171</v>
      </c>
      <c r="X42" s="203">
        <f>+'(令和5年1月)'!X23</f>
        <v>0</v>
      </c>
      <c r="Y42" s="202">
        <f>+'(令和5年1月)'!Y23</f>
        <v>58.152616641328883</v>
      </c>
      <c r="Z42" s="203">
        <f>+'(令和5年1月)'!Z23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0.73819069368543211</v>
      </c>
      <c r="F46" s="201"/>
      <c r="G46" s="159">
        <f>G23-G42</f>
        <v>-0.50685579225383037</v>
      </c>
      <c r="H46" s="201"/>
      <c r="I46" s="159">
        <f>I23-I42</f>
        <v>11.436014369235252</v>
      </c>
      <c r="J46" s="201"/>
      <c r="K46" s="159">
        <f>K23-K42</f>
        <v>0.49068837659378772</v>
      </c>
      <c r="L46" s="201"/>
      <c r="M46" s="159">
        <f>M23-M42</f>
        <v>7.9383908740382196</v>
      </c>
      <c r="N46" s="201"/>
      <c r="O46" s="159">
        <f t="shared" si="18"/>
        <v>0.65753111834735023</v>
      </c>
      <c r="P46" s="201"/>
      <c r="Q46" s="159">
        <f t="shared" si="18"/>
        <v>1.8682771549865649</v>
      </c>
      <c r="R46" s="201"/>
      <c r="S46" s="159">
        <f t="shared" si="18"/>
        <v>27.150673310235518</v>
      </c>
      <c r="T46" s="201"/>
      <c r="U46" s="159">
        <f t="shared" si="18"/>
        <v>-8.1120022278195449</v>
      </c>
      <c r="V46" s="201"/>
      <c r="W46" s="159">
        <f t="shared" si="18"/>
        <v>4.6580778560019667</v>
      </c>
      <c r="X46" s="201"/>
      <c r="Y46" s="159">
        <f t="shared" si="18"/>
        <v>7.7506463262918786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184728.82138642311</v>
      </c>
      <c r="F24" s="178"/>
      <c r="G24" s="175">
        <f>H22/G22*1000</f>
        <v>438137.38354214263</v>
      </c>
      <c r="H24" s="176"/>
      <c r="I24" s="165">
        <f>J22/I22*1000</f>
        <v>973003.75280440552</v>
      </c>
      <c r="J24" s="166"/>
      <c r="K24" s="175">
        <f>L22/K22*1000</f>
        <v>454435.89043850452</v>
      </c>
      <c r="L24" s="176"/>
      <c r="M24" s="165">
        <f>N22/M22*1000</f>
        <v>203410.72555966125</v>
      </c>
      <c r="N24" s="166"/>
      <c r="O24" s="175">
        <f>P22/O22*1000</f>
        <v>272951.47995503934</v>
      </c>
      <c r="P24" s="176"/>
      <c r="Q24" s="165">
        <f>R22/Q22*1000</f>
        <v>178964.01863499472</v>
      </c>
      <c r="R24" s="166"/>
      <c r="S24" s="175">
        <f>T22/S22*1000</f>
        <v>82040.418482999128</v>
      </c>
      <c r="T24" s="176"/>
      <c r="U24" s="165">
        <f>V22/U22*1000</f>
        <v>320829.61521987437</v>
      </c>
      <c r="V24" s="166"/>
      <c r="W24" s="175">
        <f>X22/W22*1000</f>
        <v>267493.68856324884</v>
      </c>
      <c r="X24" s="176"/>
      <c r="Y24" s="165">
        <f>Z22/Y22*1000</f>
        <v>220110.87979626231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6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-6.8601307189542382</v>
      </c>
      <c r="F34" s="201"/>
      <c r="G34" s="207">
        <f t="shared" ref="G34" si="7">+G23-G30</f>
        <v>-5.3891832190637246</v>
      </c>
      <c r="H34" s="208"/>
      <c r="I34" s="161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61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61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61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61">
        <f t="shared" ref="Y34" si="16">+Y23-Y30</f>
        <v>-23.347383358671117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+'(令和4年12月)'!E23</f>
        <v>56.460281629581857</v>
      </c>
      <c r="F42" s="203">
        <f>+'(令和4年12月)'!F23</f>
        <v>0</v>
      </c>
      <c r="G42" s="202">
        <f>+'(令和4年12月)'!G23</f>
        <v>92.881521078653137</v>
      </c>
      <c r="H42" s="203">
        <f>+'(令和4年12月)'!H23</f>
        <v>0</v>
      </c>
      <c r="I42" s="202">
        <f>+'(令和4年12月)'!I23</f>
        <v>57.402542818114952</v>
      </c>
      <c r="J42" s="203">
        <f>+'(令和4年12月)'!J23</f>
        <v>0</v>
      </c>
      <c r="K42" s="202">
        <f>+'(令和4年12月)'!K23</f>
        <v>27.11514713412247</v>
      </c>
      <c r="L42" s="203">
        <f>+'(令和4年12月)'!L23</f>
        <v>0</v>
      </c>
      <c r="M42" s="202">
        <f>+'(令和4年12月)'!M23</f>
        <v>54.74309881280206</v>
      </c>
      <c r="N42" s="203">
        <f>+'(令和4年12月)'!N23</f>
        <v>0</v>
      </c>
      <c r="O42" s="202">
        <f>+'(令和4年12月)'!O23</f>
        <v>86.270280408890557</v>
      </c>
      <c r="P42" s="203">
        <f>+'(令和4年12月)'!P23</f>
        <v>0</v>
      </c>
      <c r="Q42" s="202">
        <f>+'(令和4年12月)'!Q23</f>
        <v>42.033134947333942</v>
      </c>
      <c r="R42" s="203">
        <f>+'(令和4年12月)'!R23</f>
        <v>0</v>
      </c>
      <c r="S42" s="202">
        <f>+'(令和4年12月)'!S23</f>
        <v>202.91650557245879</v>
      </c>
      <c r="T42" s="203">
        <f>+'(令和4年12月)'!T23</f>
        <v>0</v>
      </c>
      <c r="U42" s="202">
        <f>+'(令和4年12月)'!U23</f>
        <v>86.026027429265667</v>
      </c>
      <c r="V42" s="203">
        <f>+'(令和4年12月)'!V23</f>
        <v>0</v>
      </c>
      <c r="W42" s="202">
        <f>+'(令和4年12月)'!W23</f>
        <v>82.10004074961455</v>
      </c>
      <c r="X42" s="203">
        <f>+'(令和4年12月)'!X23</f>
        <v>0</v>
      </c>
      <c r="Y42" s="202">
        <f>+'(令和4年12月)'!Y23</f>
        <v>83.368325845407682</v>
      </c>
      <c r="Z42" s="203">
        <f>+'(令和4年12月)'!Z23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-4.9204123485360967</v>
      </c>
      <c r="F46" s="201"/>
      <c r="G46" s="159">
        <f>G23-G42</f>
        <v>-17.970704297716864</v>
      </c>
      <c r="H46" s="201"/>
      <c r="I46" s="159">
        <f>I23-I42</f>
        <v>-12.444955636211091</v>
      </c>
      <c r="J46" s="201"/>
      <c r="K46" s="159">
        <f>K23-K42</f>
        <v>-7.7349613316971073</v>
      </c>
      <c r="L46" s="201"/>
      <c r="M46" s="159">
        <f>M23-M42</f>
        <v>-19.178725487903662</v>
      </c>
      <c r="N46" s="201"/>
      <c r="O46" s="159">
        <f t="shared" si="18"/>
        <v>-21.016747574310344</v>
      </c>
      <c r="P46" s="201"/>
      <c r="Q46" s="159">
        <f t="shared" si="18"/>
        <v>-3.4090792460538921</v>
      </c>
      <c r="R46" s="201"/>
      <c r="S46" s="159">
        <f t="shared" si="18"/>
        <v>-86.415814009526557</v>
      </c>
      <c r="T46" s="201"/>
      <c r="U46" s="159">
        <f t="shared" si="18"/>
        <v>-7.5237778315285766</v>
      </c>
      <c r="V46" s="201"/>
      <c r="W46" s="159">
        <f t="shared" si="18"/>
        <v>-8.6151242013863794</v>
      </c>
      <c r="X46" s="201"/>
      <c r="Y46" s="159">
        <f t="shared" si="18"/>
        <v>-25.215709204078799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221184.90485581793</v>
      </c>
      <c r="F24" s="178"/>
      <c r="G24" s="175">
        <f>H22/G22*1000</f>
        <v>433512.07207387924</v>
      </c>
      <c r="H24" s="176"/>
      <c r="I24" s="165">
        <f>J22/I22*1000</f>
        <v>1019992.5527335344</v>
      </c>
      <c r="J24" s="166"/>
      <c r="K24" s="175">
        <f>L22/K22*1000</f>
        <v>490298.79389804869</v>
      </c>
      <c r="L24" s="176"/>
      <c r="M24" s="165">
        <f>N22/M22*1000</f>
        <v>205987.04109180349</v>
      </c>
      <c r="N24" s="166"/>
      <c r="O24" s="175">
        <f>P22/O22*1000</f>
        <v>280782.65622153395</v>
      </c>
      <c r="P24" s="176"/>
      <c r="Q24" s="165">
        <f>R22/Q22*1000</f>
        <v>176287.16330584636</v>
      </c>
      <c r="R24" s="166"/>
      <c r="S24" s="175">
        <f>T22/S22*1000</f>
        <v>87001.440082290414</v>
      </c>
      <c r="T24" s="176"/>
      <c r="U24" s="165">
        <f>V22/U22*1000</f>
        <v>254761.8015936063</v>
      </c>
      <c r="V24" s="166"/>
      <c r="W24" s="175">
        <f>X22/W22*1000</f>
        <v>265363.69916748279</v>
      </c>
      <c r="X24" s="176"/>
      <c r="Y24" s="165">
        <f>Z22/Y22*1000</f>
        <v>219525.34209289693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-1.9397183704181415</v>
      </c>
      <c r="F34" s="201"/>
      <c r="G34" s="207">
        <f t="shared" ref="G34" si="7">+G23-G30</f>
        <v>12.58152107865314</v>
      </c>
      <c r="H34" s="208"/>
      <c r="I34" s="161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61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61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61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61">
        <f t="shared" ref="Y34" si="16">+Y23-Y30</f>
        <v>1.8683258454076821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+'(令和4年11月)'!E23</f>
        <v>87.122933001147999</v>
      </c>
      <c r="F42" s="203">
        <f>+'(令和4年11月)'!F23</f>
        <v>0</v>
      </c>
      <c r="G42" s="202">
        <f>+'(令和4年11月)'!G23</f>
        <v>90.067129131651328</v>
      </c>
      <c r="H42" s="203">
        <f>+'(令和4年11月)'!H23</f>
        <v>0</v>
      </c>
      <c r="I42" s="202">
        <f>+'(令和4年11月)'!I23</f>
        <v>49.055466237942127</v>
      </c>
      <c r="J42" s="203">
        <f>+'(令和4年11月)'!J23</f>
        <v>0</v>
      </c>
      <c r="K42" s="202">
        <f>+'(令和4年11月)'!K23</f>
        <v>32.900544022787685</v>
      </c>
      <c r="L42" s="203">
        <f>+'(令和4年11月)'!L23</f>
        <v>0</v>
      </c>
      <c r="M42" s="202">
        <f>+'(令和4年11月)'!M23</f>
        <v>51.645491604814353</v>
      </c>
      <c r="N42" s="203">
        <f>+'(令和4年11月)'!N23</f>
        <v>0</v>
      </c>
      <c r="O42" s="202">
        <f>+'(令和4年11月)'!O23</f>
        <v>85.092449922958409</v>
      </c>
      <c r="P42" s="203">
        <f>+'(令和4年11月)'!P23</f>
        <v>0</v>
      </c>
      <c r="Q42" s="202">
        <f>+'(令和4年11月)'!Q23</f>
        <v>46.040457947285262</v>
      </c>
      <c r="R42" s="203">
        <f>+'(令和4年11月)'!R23</f>
        <v>0</v>
      </c>
      <c r="S42" s="202">
        <f>+'(令和4年11月)'!S23</f>
        <v>175.59725537988948</v>
      </c>
      <c r="T42" s="203">
        <f>+'(令和4年11月)'!T23</f>
        <v>0</v>
      </c>
      <c r="U42" s="202">
        <f>+'(令和4年11月)'!U23</f>
        <v>107.65726177127213</v>
      </c>
      <c r="V42" s="203">
        <f>+'(令和4年11月)'!V23</f>
        <v>0</v>
      </c>
      <c r="W42" s="202">
        <f>+'(令和4年11月)'!W23</f>
        <v>90.732372061308581</v>
      </c>
      <c r="X42" s="203">
        <f>+'(令和4年11月)'!X23</f>
        <v>0</v>
      </c>
      <c r="Y42" s="202">
        <f>+'(令和4年11月)'!Y23</f>
        <v>81.144081613985009</v>
      </c>
      <c r="Z42" s="203">
        <f>+'(令和4年11月)'!Z23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-30.662651371566142</v>
      </c>
      <c r="F46" s="201"/>
      <c r="G46" s="159">
        <f>G23-G42</f>
        <v>2.8143919470018091</v>
      </c>
      <c r="H46" s="201"/>
      <c r="I46" s="159">
        <f>I23-I42</f>
        <v>8.3470765801728248</v>
      </c>
      <c r="J46" s="201"/>
      <c r="K46" s="159">
        <f>K23-K42</f>
        <v>-5.7853968886652147</v>
      </c>
      <c r="L46" s="201"/>
      <c r="M46" s="159">
        <f>M23-M42</f>
        <v>3.0976072079877071</v>
      </c>
      <c r="N46" s="201"/>
      <c r="O46" s="159">
        <f t="shared" si="18"/>
        <v>1.177830485932148</v>
      </c>
      <c r="P46" s="201"/>
      <c r="Q46" s="159">
        <f t="shared" si="18"/>
        <v>-4.0073229999513202</v>
      </c>
      <c r="R46" s="201"/>
      <c r="S46" s="159">
        <f t="shared" si="18"/>
        <v>27.319250192569314</v>
      </c>
      <c r="T46" s="201"/>
      <c r="U46" s="159">
        <f t="shared" si="18"/>
        <v>-21.631234342006465</v>
      </c>
      <c r="V46" s="201"/>
      <c r="W46" s="159">
        <f t="shared" si="18"/>
        <v>-8.6323313116940312</v>
      </c>
      <c r="X46" s="201"/>
      <c r="Y46" s="159">
        <f t="shared" si="18"/>
        <v>2.2242442314226736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231212.40041190179</v>
      </c>
      <c r="F24" s="178"/>
      <c r="G24" s="175">
        <f>H22/G22*1000</f>
        <v>430074.98399556754</v>
      </c>
      <c r="H24" s="176"/>
      <c r="I24" s="165">
        <f>J22/I22*1000</f>
        <v>1061013.5085198111</v>
      </c>
      <c r="J24" s="166"/>
      <c r="K24" s="175">
        <f>L22/K22*1000</f>
        <v>180029.79631046779</v>
      </c>
      <c r="L24" s="176"/>
      <c r="M24" s="165">
        <f>N22/M22*1000</f>
        <v>210435.56487771086</v>
      </c>
      <c r="N24" s="166"/>
      <c r="O24" s="175">
        <f>P22/O22*1000</f>
        <v>274224.77773482795</v>
      </c>
      <c r="P24" s="176"/>
      <c r="Q24" s="165">
        <f>R22/Q22*1000</f>
        <v>177740.85342763909</v>
      </c>
      <c r="R24" s="166"/>
      <c r="S24" s="175">
        <f>T22/S22*1000</f>
        <v>88436.84870069912</v>
      </c>
      <c r="T24" s="176"/>
      <c r="U24" s="165">
        <f>V22/U22*1000</f>
        <v>294733.21077596967</v>
      </c>
      <c r="V24" s="166"/>
      <c r="W24" s="175">
        <f>X22/W22*1000</f>
        <v>262977.53705152968</v>
      </c>
      <c r="X24" s="176"/>
      <c r="Y24" s="165">
        <f>Z22/Y22*1000</f>
        <v>208594.73227077915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28.722933001148</v>
      </c>
      <c r="F34" s="201"/>
      <c r="G34" s="207">
        <f t="shared" ref="G34" si="7">+G23-G30</f>
        <v>9.7671291316513305</v>
      </c>
      <c r="H34" s="208"/>
      <c r="I34" s="161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61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61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61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61">
        <f t="shared" ref="Y34" si="16">+Y23-Y30</f>
        <v>-0.35591838601499148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+'(令和4年10月)'!E23</f>
        <v>37.848432055749129</v>
      </c>
      <c r="F42" s="203">
        <f>+'(令和4年10月)'!F23</f>
        <v>0</v>
      </c>
      <c r="G42" s="202">
        <f>+'(令和4年10月)'!G23</f>
        <v>88.743767797372229</v>
      </c>
      <c r="H42" s="203">
        <f>+'(令和4年10月)'!H23</f>
        <v>0</v>
      </c>
      <c r="I42" s="202">
        <f>+'(令和4年10月)'!I23</f>
        <v>52.460908804701432</v>
      </c>
      <c r="J42" s="203">
        <f>+'(令和4年10月)'!J23</f>
        <v>0</v>
      </c>
      <c r="K42" s="202">
        <f>+'(令和4年10月)'!K23</f>
        <v>30.308347956881427</v>
      </c>
      <c r="L42" s="203">
        <f>+'(令和4年10月)'!L23</f>
        <v>0</v>
      </c>
      <c r="M42" s="202">
        <f>+'(令和4年10月)'!M23</f>
        <v>66.431958935446062</v>
      </c>
      <c r="N42" s="203">
        <f>+'(令和4年10月)'!N23</f>
        <v>0</v>
      </c>
      <c r="O42" s="202">
        <f>+'(令和4年10月)'!O23</f>
        <v>83.059194326799954</v>
      </c>
      <c r="P42" s="203">
        <f>+'(令和4年10月)'!P23</f>
        <v>0</v>
      </c>
      <c r="Q42" s="202">
        <f>+'(令和4年10月)'!Q23</f>
        <v>44.004718470152355</v>
      </c>
      <c r="R42" s="203">
        <f>+'(令和4年10月)'!R23</f>
        <v>0</v>
      </c>
      <c r="S42" s="202">
        <f>+'(令和4年10月)'!S23</f>
        <v>164.92576603137834</v>
      </c>
      <c r="T42" s="203">
        <f>+'(令和4年10月)'!T23</f>
        <v>0</v>
      </c>
      <c r="U42" s="202">
        <f>+'(令和4年10月)'!U23</f>
        <v>82.860530104157846</v>
      </c>
      <c r="V42" s="203">
        <f>+'(令和4年10月)'!V23</f>
        <v>0</v>
      </c>
      <c r="W42" s="202">
        <f>+'(令和4年10月)'!W23</f>
        <v>75.266228007128433</v>
      </c>
      <c r="X42" s="203">
        <f>+'(令和4年10月)'!X23</f>
        <v>0</v>
      </c>
      <c r="Y42" s="202">
        <f>+'(令和4年10月)'!Y23</f>
        <v>76.351804426449334</v>
      </c>
      <c r="Z42" s="203">
        <f>+'(令和4年10月)'!Z23</f>
        <v>0</v>
      </c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49.27450094539887</v>
      </c>
      <c r="F46" s="201"/>
      <c r="G46" s="159">
        <f>G23-G42</f>
        <v>1.3233613342790989</v>
      </c>
      <c r="H46" s="201"/>
      <c r="I46" s="159">
        <f>I23-I42</f>
        <v>-3.4054425667593051</v>
      </c>
      <c r="J46" s="201"/>
      <c r="K46" s="159">
        <f>K23-K42</f>
        <v>2.5921960659062577</v>
      </c>
      <c r="L46" s="201"/>
      <c r="M46" s="159">
        <f>M23-M42</f>
        <v>-14.786467330631709</v>
      </c>
      <c r="N46" s="201"/>
      <c r="O46" s="159">
        <f t="shared" si="18"/>
        <v>2.0332555961584546</v>
      </c>
      <c r="P46" s="201"/>
      <c r="Q46" s="159">
        <f t="shared" si="18"/>
        <v>2.0357394771329069</v>
      </c>
      <c r="R46" s="201"/>
      <c r="S46" s="159">
        <f t="shared" si="18"/>
        <v>10.67148934851113</v>
      </c>
      <c r="T46" s="201"/>
      <c r="U46" s="159">
        <f t="shared" si="18"/>
        <v>24.796731667114287</v>
      </c>
      <c r="V46" s="201"/>
      <c r="W46" s="159">
        <f t="shared" si="18"/>
        <v>15.466144054180148</v>
      </c>
      <c r="X46" s="201"/>
      <c r="Y46" s="159">
        <f t="shared" si="18"/>
        <v>4.7922771875356744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181663.40595820363</v>
      </c>
      <c r="F24" s="178"/>
      <c r="G24" s="175">
        <f>H22/G22*1000</f>
        <v>423372.786917675</v>
      </c>
      <c r="H24" s="176"/>
      <c r="I24" s="165">
        <f>J22/I22*1000</f>
        <v>1102456.6030308995</v>
      </c>
      <c r="J24" s="166"/>
      <c r="K24" s="175">
        <f>L22/K22*1000</f>
        <v>130367.48104465038</v>
      </c>
      <c r="L24" s="176"/>
      <c r="M24" s="165">
        <f>N22/M22*1000</f>
        <v>196465.72526105065</v>
      </c>
      <c r="N24" s="166"/>
      <c r="O24" s="175">
        <f>P22/O22*1000</f>
        <v>268882.34165067179</v>
      </c>
      <c r="P24" s="176"/>
      <c r="Q24" s="165">
        <f>R22/Q22*1000</f>
        <v>177593.62661688667</v>
      </c>
      <c r="R24" s="166"/>
      <c r="S24" s="175">
        <f>T22/S22*1000</f>
        <v>90430.735418427736</v>
      </c>
      <c r="T24" s="176"/>
      <c r="U24" s="165">
        <f>V22/U22*1000</f>
        <v>356803.38612779899</v>
      </c>
      <c r="V24" s="166"/>
      <c r="W24" s="175">
        <f>X22/W22*1000</f>
        <v>260141.96636292478</v>
      </c>
      <c r="X24" s="176"/>
      <c r="Y24" s="165">
        <f>Z22/Y22*1000</f>
        <v>210540.07260521274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-20.55156794425087</v>
      </c>
      <c r="F34" s="201"/>
      <c r="G34" s="207">
        <f t="shared" ref="G34" si="7">+G23-G30</f>
        <v>8.4437677973722316</v>
      </c>
      <c r="H34" s="208"/>
      <c r="I34" s="161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61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61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61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61">
        <f t="shared" ref="Y34" si="16">+Y23-Y30</f>
        <v>-5.1481955735506659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+(E39+E40)/(E41+'(令和4年9月)'!E41)*100</f>
        <v>52.987622705932566</v>
      </c>
      <c r="F42" s="203"/>
      <c r="G42" s="202">
        <f>+(G39+G40)/(G41+'(令和4年9月)'!G41)*100</f>
        <v>84.084791386271874</v>
      </c>
      <c r="H42" s="203"/>
      <c r="I42" s="202">
        <f>+(I39+I40)/(I41+'(令和4年9月)'!I41)*100</f>
        <v>79.462679856115102</v>
      </c>
      <c r="J42" s="203"/>
      <c r="K42" s="202">
        <f>+(K39+K40)/(K41+'(令和4年9月)'!K41)*100</f>
        <v>38.569297082228118</v>
      </c>
      <c r="L42" s="203"/>
      <c r="M42" s="202">
        <f>+(M39+M40)/(M41+'(令和4年9月)'!M41)*100</f>
        <v>42.567467112686337</v>
      </c>
      <c r="N42" s="203"/>
      <c r="O42" s="202">
        <f>+(O39+O40)/(O41+'(令和4年9月)'!O41)*100</f>
        <v>88.559579202913213</v>
      </c>
      <c r="P42" s="203"/>
      <c r="Q42" s="202">
        <f>+(Q39+Q40)/(Q41+'(令和4年9月)'!Q41)*100</f>
        <v>46.23276798395856</v>
      </c>
      <c r="R42" s="203"/>
      <c r="S42" s="202">
        <f>+(S39+S40)/(S41+'(令和4年9月)'!S41)*100</f>
        <v>191.79589156055022</v>
      </c>
      <c r="T42" s="203"/>
      <c r="U42" s="202">
        <f>+(U39+U40)/(U41+'(令和4年9月)'!U41)*100</f>
        <v>70.748891703609885</v>
      </c>
      <c r="V42" s="203"/>
      <c r="W42" s="202">
        <f>+(W39+W40)/(W41+'(令和4年9月)'!W41)*100</f>
        <v>90.514490824451016</v>
      </c>
      <c r="X42" s="203"/>
      <c r="Y42" s="202">
        <f>+(Y39+Y40)/(Y41+'(令和4年9月)'!Y41)*100</f>
        <v>80.091749959534852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-15.139190650183437</v>
      </c>
      <c r="F46" s="201"/>
      <c r="G46" s="159">
        <f>G23-G42</f>
        <v>4.6589764111003547</v>
      </c>
      <c r="H46" s="201"/>
      <c r="I46" s="159">
        <f>I23-I42</f>
        <v>-27.00177105141367</v>
      </c>
      <c r="J46" s="201"/>
      <c r="K46" s="159">
        <f>K23-K42</f>
        <v>-8.2609491253466913</v>
      </c>
      <c r="L46" s="201"/>
      <c r="M46" s="159">
        <f>M23-M42</f>
        <v>23.864491822759724</v>
      </c>
      <c r="N46" s="201"/>
      <c r="O46" s="159">
        <f t="shared" si="18"/>
        <v>-5.5003848761132588</v>
      </c>
      <c r="P46" s="201"/>
      <c r="Q46" s="159">
        <f t="shared" si="18"/>
        <v>-2.2280495138062051</v>
      </c>
      <c r="R46" s="201"/>
      <c r="S46" s="159">
        <f t="shared" si="18"/>
        <v>-26.870125529171872</v>
      </c>
      <c r="T46" s="201"/>
      <c r="U46" s="159">
        <f t="shared" si="18"/>
        <v>12.11163840054796</v>
      </c>
      <c r="V46" s="201"/>
      <c r="W46" s="159">
        <f t="shared" si="18"/>
        <v>-15.248262817322583</v>
      </c>
      <c r="X46" s="201"/>
      <c r="Y46" s="159">
        <f t="shared" si="18"/>
        <v>-3.7399455330855176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176002.98762270596</v>
      </c>
      <c r="F24" s="178"/>
      <c r="G24" s="175">
        <f>H22/G22*1000</f>
        <v>427144.68371467025</v>
      </c>
      <c r="H24" s="176"/>
      <c r="I24" s="165">
        <f>J22/I22*1000</f>
        <v>1225846.2230215827</v>
      </c>
      <c r="J24" s="166"/>
      <c r="K24" s="175">
        <f>L22/K22*1000</f>
        <v>167612.40053050398</v>
      </c>
      <c r="L24" s="176"/>
      <c r="M24" s="165">
        <f>N22/M22*1000</f>
        <v>191677.89459245393</v>
      </c>
      <c r="N24" s="166"/>
      <c r="O24" s="175">
        <f>P22/O22*1000</f>
        <v>267479.06129880639</v>
      </c>
      <c r="P24" s="176"/>
      <c r="Q24" s="165">
        <f>R22/Q22*1000</f>
        <v>178886.70732726209</v>
      </c>
      <c r="R24" s="166"/>
      <c r="S24" s="175">
        <f>T22/S22*1000</f>
        <v>80690.845404458712</v>
      </c>
      <c r="T24" s="176"/>
      <c r="U24" s="165">
        <f>V22/U22*1000</f>
        <v>343619.06269791006</v>
      </c>
      <c r="V24" s="166"/>
      <c r="W24" s="175">
        <f>X22/W22*1000</f>
        <v>259568.38903603234</v>
      </c>
      <c r="X24" s="176"/>
      <c r="Y24" s="165">
        <f>Z22/Y22*1000</f>
        <v>212150.97933533939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-5.4123772940674328</v>
      </c>
      <c r="F34" s="201"/>
      <c r="G34" s="207">
        <f t="shared" ref="G34" si="7">+G23-G30</f>
        <v>3.7847913862718769</v>
      </c>
      <c r="H34" s="208"/>
      <c r="I34" s="161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61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61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61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61">
        <f t="shared" ref="Y34" si="16">+Y23-Y30</f>
        <v>-1.4082500404651483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+(E39+E40)/(E41+'(令和4年8月)'!E41)*100</f>
        <v>56.18918307309346</v>
      </c>
      <c r="F42" s="203"/>
      <c r="G42" s="202">
        <f>+(G39+G40)/(G41+'(令和4年8月)'!G41)*100</f>
        <v>83.32777592530843</v>
      </c>
      <c r="H42" s="203"/>
      <c r="I42" s="202">
        <f>+(I39+I40)/(I41+'(令和4年8月)'!I41)*100</f>
        <v>105.76002393776183</v>
      </c>
      <c r="J42" s="203"/>
      <c r="K42" s="202">
        <f>+(K39+K40)/(K41+'(令和4年8月)'!K41)*100</f>
        <v>40.634005763688762</v>
      </c>
      <c r="L42" s="203"/>
      <c r="M42" s="202">
        <f>+(M39+M40)/(M41+'(令和4年8月)'!M41)*100</f>
        <v>43.78798509692664</v>
      </c>
      <c r="N42" s="203"/>
      <c r="O42" s="202">
        <f>+(O39+O40)/(O41+'(令和4年8月)'!O41)*100</f>
        <v>88.487972508591056</v>
      </c>
      <c r="P42" s="203"/>
      <c r="Q42" s="202">
        <f>+(Q39+Q40)/(Q41+'(令和4年8月)'!Q41)*100</f>
        <v>45.689185395577717</v>
      </c>
      <c r="R42" s="203"/>
      <c r="S42" s="202">
        <f>+(S39+S40)/(S41+'(令和4年8月)'!S41)*100</f>
        <v>181.45744515594524</v>
      </c>
      <c r="T42" s="203"/>
      <c r="U42" s="202">
        <f>+(U39+U40)/(U41+'(令和4年8月)'!U41)*100</f>
        <v>79.595653722835763</v>
      </c>
      <c r="V42" s="203"/>
      <c r="W42" s="202">
        <f>+(W39+W40)/(W41+'(令和4年8月)'!W41)*100</f>
        <v>91.376629226814387</v>
      </c>
      <c r="X42" s="203"/>
      <c r="Y42" s="202">
        <f>+(Y39+Y40)/(Y41+'(令和4年8月)'!Y41)*100</f>
        <v>77.258756795667793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-3.2015603671608943</v>
      </c>
      <c r="F46" s="201"/>
      <c r="G46" s="159">
        <f>G23-G42</f>
        <v>0.7570154609634443</v>
      </c>
      <c r="H46" s="201"/>
      <c r="I46" s="159">
        <f>I23-I42</f>
        <v>-26.297344081646727</v>
      </c>
      <c r="J46" s="201"/>
      <c r="K46" s="159">
        <f>K23-K42</f>
        <v>-2.0647086814606439</v>
      </c>
      <c r="L46" s="201"/>
      <c r="M46" s="159">
        <f>M23-M42</f>
        <v>-1.2205179842403027</v>
      </c>
      <c r="N46" s="201"/>
      <c r="O46" s="159">
        <f t="shared" si="18"/>
        <v>7.1606694322156272E-2</v>
      </c>
      <c r="P46" s="201"/>
      <c r="Q46" s="159">
        <f t="shared" si="18"/>
        <v>0.54358258838084339</v>
      </c>
      <c r="R46" s="201"/>
      <c r="S46" s="159">
        <f t="shared" si="18"/>
        <v>10.33844640460498</v>
      </c>
      <c r="T46" s="201"/>
      <c r="U46" s="159">
        <f t="shared" si="18"/>
        <v>-8.8467620192258778</v>
      </c>
      <c r="V46" s="201"/>
      <c r="W46" s="159">
        <f t="shared" si="18"/>
        <v>-0.86213840236337091</v>
      </c>
      <c r="X46" s="201"/>
      <c r="Y46" s="159">
        <f t="shared" si="18"/>
        <v>2.8329931638670587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166312.90926099158</v>
      </c>
      <c r="F24" s="178"/>
      <c r="G24" s="175">
        <f>H22/G22*1000</f>
        <v>430392.29311433987</v>
      </c>
      <c r="H24" s="176"/>
      <c r="I24" s="165">
        <f>J22/I22*1000</f>
        <v>1539698.3920034769</v>
      </c>
      <c r="J24" s="166"/>
      <c r="K24" s="175">
        <f>L22/K22*1000</f>
        <v>1719410.4840060291</v>
      </c>
      <c r="L24" s="176"/>
      <c r="M24" s="165">
        <f>N22/M22*1000</f>
        <v>189055.51822239353</v>
      </c>
      <c r="N24" s="166"/>
      <c r="O24" s="175">
        <f>P22/O22*1000</f>
        <v>279631.69291338586</v>
      </c>
      <c r="P24" s="176"/>
      <c r="Q24" s="165">
        <f>R22/Q22*1000</f>
        <v>176721.10162295526</v>
      </c>
      <c r="R24" s="166"/>
      <c r="S24" s="175">
        <f>T22/S22*1000</f>
        <v>78762.725668521787</v>
      </c>
      <c r="T24" s="176"/>
      <c r="U24" s="165">
        <f>V22/U22*1000</f>
        <v>336809.86039936385</v>
      </c>
      <c r="V24" s="166"/>
      <c r="W24" s="175">
        <f>X22/W22*1000</f>
        <v>251913.37145638154</v>
      </c>
      <c r="X24" s="176"/>
      <c r="Y24" s="165">
        <f>Z22/Y22*1000</f>
        <v>262175.36445633997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47.8</v>
      </c>
      <c r="F30" s="206"/>
      <c r="G30" s="204">
        <v>64.2</v>
      </c>
      <c r="H30" s="206"/>
      <c r="I30" s="204">
        <v>140.19999999999999</v>
      </c>
      <c r="J30" s="206"/>
      <c r="K30" s="204">
        <v>68.599999999999994</v>
      </c>
      <c r="L30" s="206"/>
      <c r="M30" s="204">
        <v>47</v>
      </c>
      <c r="N30" s="206"/>
      <c r="O30" s="204">
        <v>106.8</v>
      </c>
      <c r="P30" s="206"/>
      <c r="Q30" s="204">
        <v>48.4</v>
      </c>
      <c r="R30" s="206"/>
      <c r="S30" s="204">
        <v>155.19999999999999</v>
      </c>
      <c r="T30" s="206"/>
      <c r="U30" s="204">
        <v>53.2</v>
      </c>
      <c r="V30" s="206"/>
      <c r="W30" s="204">
        <v>82.2</v>
      </c>
      <c r="X30" s="206"/>
      <c r="Y30" s="204">
        <v>79.2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-0.76630280018984109</v>
      </c>
      <c r="F34" s="201"/>
      <c r="G34" s="207">
        <f t="shared" ref="G34" si="7">+G23-G30</f>
        <v>17.582945736434112</v>
      </c>
      <c r="H34" s="208"/>
      <c r="I34" s="161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61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61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61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61">
        <f t="shared" ref="Y34" si="16">+Y23-Y30</f>
        <v>-1.9412432043322099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+(E39+E40)/(E41+'(令和4年7月)'!E41)*100</f>
        <v>45.25</v>
      </c>
      <c r="F42" s="203"/>
      <c r="G42" s="202">
        <f>+(G39+G40)/(G41+'(令和4年7月)'!G41)*100</f>
        <v>73.135292218275751</v>
      </c>
      <c r="H42" s="203"/>
      <c r="I42" s="202">
        <f>+(I39+I40)/(I41+'(令和4年7月)'!I41)*100</f>
        <v>89.22512608895002</v>
      </c>
      <c r="J42" s="203"/>
      <c r="K42" s="202">
        <f>+(K39+K40)/(K41+'(令和4年7月)'!K41)*100</f>
        <v>29.032258064516132</v>
      </c>
      <c r="L42" s="203"/>
      <c r="M42" s="202">
        <f>+(M39+M40)/(M41+'(令和4年7月)'!M41)*100</f>
        <v>57.74874007842147</v>
      </c>
      <c r="N42" s="203"/>
      <c r="O42" s="202">
        <f>+(O39+O40)/(O41+'(令和4年7月)'!O41)*100</f>
        <v>87.141992739007662</v>
      </c>
      <c r="P42" s="203"/>
      <c r="Q42" s="202">
        <f>+(Q39+Q40)/(Q41+'(令和4年7月)'!Q41)*100</f>
        <v>44.917699654541757</v>
      </c>
      <c r="R42" s="203"/>
      <c r="S42" s="202">
        <f>+(S39+S40)/(S41+'(令和4年7月)'!S41)*100</f>
        <v>183.00807705814478</v>
      </c>
      <c r="T42" s="203"/>
      <c r="U42" s="202">
        <f>+(U39+U40)/(U41+'(令和4年7月)'!U41)*100</f>
        <v>61.984160066694457</v>
      </c>
      <c r="V42" s="203"/>
      <c r="W42" s="202">
        <f>+(W39+W40)/(W41+'(令和4年7月)'!W41)*100</f>
        <v>87.24570593251309</v>
      </c>
      <c r="X42" s="203"/>
      <c r="Y42" s="202">
        <f>+(Y39+Y40)/(Y41+'(令和4年7月)'!Y41)*100</f>
        <v>81.599170280891812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1.7836971998101561</v>
      </c>
      <c r="F46" s="201"/>
      <c r="G46" s="159">
        <f>G23-G42</f>
        <v>8.6476535181583642</v>
      </c>
      <c r="H46" s="201"/>
      <c r="I46" s="159">
        <f>I23-I42</f>
        <v>-16.291469487671648</v>
      </c>
      <c r="J46" s="201"/>
      <c r="K46" s="159">
        <f>K23-K42</f>
        <v>4.2074258687586727</v>
      </c>
      <c r="L46" s="201"/>
      <c r="M46" s="159">
        <f>M23-M42</f>
        <v>-15.452206344482327</v>
      </c>
      <c r="N46" s="201"/>
      <c r="O46" s="159">
        <f t="shared" si="18"/>
        <v>7.5544482937906707</v>
      </c>
      <c r="P46" s="201"/>
      <c r="Q46" s="159">
        <f t="shared" si="18"/>
        <v>-3.5565108376991077</v>
      </c>
      <c r="R46" s="201"/>
      <c r="S46" s="159">
        <f t="shared" si="18"/>
        <v>-5.5054936386974589</v>
      </c>
      <c r="T46" s="201"/>
      <c r="U46" s="159">
        <f t="shared" si="18"/>
        <v>5.3793816985122476</v>
      </c>
      <c r="V46" s="201"/>
      <c r="W46" s="159">
        <f t="shared" si="18"/>
        <v>5.5368436565618708</v>
      </c>
      <c r="X46" s="201"/>
      <c r="Y46" s="159">
        <f t="shared" si="18"/>
        <v>-4.340413485224019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169712.42774566475</v>
      </c>
      <c r="F24" s="178"/>
      <c r="G24" s="175">
        <f>H22/G22*1000</f>
        <v>431842.69662921352</v>
      </c>
      <c r="H24" s="176"/>
      <c r="I24" s="165">
        <f>J22/I22*1000</f>
        <v>1337982.1109123435</v>
      </c>
      <c r="J24" s="166"/>
      <c r="K24" s="175">
        <f>L22/K22*1000</f>
        <v>1906506.9200959587</v>
      </c>
      <c r="L24" s="176"/>
      <c r="M24" s="165">
        <f>N22/M22*1000</f>
        <v>214691.18131511527</v>
      </c>
      <c r="N24" s="166"/>
      <c r="O24" s="175">
        <f>P22/O22*1000</f>
        <v>268670.16764290043</v>
      </c>
      <c r="P24" s="176"/>
      <c r="Q24" s="165">
        <f>R22/Q22*1000</f>
        <v>175075.94378886549</v>
      </c>
      <c r="R24" s="166"/>
      <c r="S24" s="175">
        <f>T22/S22*1000</f>
        <v>77520.733704552898</v>
      </c>
      <c r="T24" s="176"/>
      <c r="U24" s="165">
        <f>V22/U22*1000</f>
        <v>428330.82247557002</v>
      </c>
      <c r="V24" s="166"/>
      <c r="W24" s="175">
        <f>X22/W22*1000</f>
        <v>253102.71220492214</v>
      </c>
      <c r="X24" s="176"/>
      <c r="Y24" s="165">
        <f>Z22/Y22*1000</f>
        <v>264874.29240562685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71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39.9</v>
      </c>
      <c r="F30" s="206"/>
      <c r="G30" s="204">
        <v>63</v>
      </c>
      <c r="H30" s="206"/>
      <c r="I30" s="204">
        <v>107.6</v>
      </c>
      <c r="J30" s="206"/>
      <c r="K30" s="204">
        <v>66.5</v>
      </c>
      <c r="L30" s="206"/>
      <c r="M30" s="204">
        <v>54</v>
      </c>
      <c r="N30" s="206"/>
      <c r="O30" s="204">
        <v>108.8</v>
      </c>
      <c r="P30" s="206"/>
      <c r="Q30" s="204">
        <v>49.6</v>
      </c>
      <c r="R30" s="206"/>
      <c r="S30" s="204">
        <v>179</v>
      </c>
      <c r="T30" s="206"/>
      <c r="U30" s="204">
        <v>55</v>
      </c>
      <c r="V30" s="206"/>
      <c r="W30" s="204">
        <v>82.3</v>
      </c>
      <c r="X30" s="206"/>
      <c r="Y30" s="204">
        <v>86.8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5.3500000000000014</v>
      </c>
      <c r="F34" s="201"/>
      <c r="G34" s="207">
        <f t="shared" ref="G34" si="6">+G23-G30</f>
        <v>10.135292218275751</v>
      </c>
      <c r="H34" s="208"/>
      <c r="I34" s="161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61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61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61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61">
        <f t="shared" ref="Y34" si="15">+Y23-Y30</f>
        <v>-5.2008297191081851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+(E39+E40)/(E41+'(令和4年6月) '!E41)*100</f>
        <v>51.851077180506167</v>
      </c>
      <c r="F42" s="203"/>
      <c r="G42" s="202">
        <f>+(G39+G40)/(G41+'(令和4年6月) '!G41)*100</f>
        <v>88.098236775818634</v>
      </c>
      <c r="H42" s="203"/>
      <c r="I42" s="202">
        <f>+(I39+I40)/(I41+'(令和4年6月) '!I41)*100</f>
        <v>94.13566739606128</v>
      </c>
      <c r="J42" s="203"/>
      <c r="K42" s="202">
        <f>+(K39+K40)/(K41+'(令和4年6月) '!K41)*100</f>
        <v>57.611419853982781</v>
      </c>
      <c r="L42" s="203"/>
      <c r="M42" s="202">
        <f>+(M39+M40)/(M41+'(令和4年6月) '!M41)*100</f>
        <v>53.432125400894925</v>
      </c>
      <c r="N42" s="203"/>
      <c r="O42" s="202">
        <f>+(O39+O40)/(O41+'(令和4年6月) '!O41)*100</f>
        <v>78.986904882753024</v>
      </c>
      <c r="P42" s="203"/>
      <c r="Q42" s="202">
        <f>+(Q39+Q40)/(Q41+'(令和4年6月) '!Q41)*100</f>
        <v>47.41866814001105</v>
      </c>
      <c r="R42" s="203"/>
      <c r="S42" s="202">
        <f>+(S39+S40)/(S41+'(令和4年6月) '!S41)*100</f>
        <v>171.16727123400176</v>
      </c>
      <c r="T42" s="203"/>
      <c r="U42" s="202">
        <f>+(U39+U40)/(U41+'(令和4年6月) '!U41)*100</f>
        <v>69.492452417414128</v>
      </c>
      <c r="V42" s="203"/>
      <c r="W42" s="202">
        <f>+(W39+W40)/(W41+'(令和4年6月) '!W41)*100</f>
        <v>93.298028832009422</v>
      </c>
      <c r="X42" s="203"/>
      <c r="Y42" s="202">
        <f>+(Y39+Y40)/(Y41+'(令和4年6月) '!Y41)*100</f>
        <v>81.070359497200812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-6.6010771805061665</v>
      </c>
      <c r="F46" s="201"/>
      <c r="G46" s="159">
        <f>G23-G42</f>
        <v>-14.962944557542883</v>
      </c>
      <c r="H46" s="201"/>
      <c r="I46" s="159">
        <f>I23-I42</f>
        <v>-4.9105413071112594</v>
      </c>
      <c r="J46" s="201"/>
      <c r="K46" s="159">
        <f>K23-K42</f>
        <v>-28.579161789466649</v>
      </c>
      <c r="L46" s="201"/>
      <c r="M46" s="159">
        <f>M23-M42</f>
        <v>4.3166146775265446</v>
      </c>
      <c r="N46" s="201"/>
      <c r="O46" s="159">
        <f t="shared" si="17"/>
        <v>8.1550878562546387</v>
      </c>
      <c r="P46" s="201"/>
      <c r="Q46" s="159">
        <f t="shared" si="17"/>
        <v>-2.5009684854692935</v>
      </c>
      <c r="R46" s="201"/>
      <c r="S46" s="159">
        <f t="shared" si="17"/>
        <v>11.840805824143018</v>
      </c>
      <c r="T46" s="201"/>
      <c r="U46" s="159">
        <f t="shared" si="17"/>
        <v>-7.508292350719671</v>
      </c>
      <c r="V46" s="201"/>
      <c r="W46" s="159">
        <f t="shared" si="17"/>
        <v>-6.0523228994963318</v>
      </c>
      <c r="X46" s="201"/>
      <c r="Y46" s="159">
        <f t="shared" si="17"/>
        <v>0.5288107836910001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162486.23063683306</v>
      </c>
      <c r="F24" s="178"/>
      <c r="G24" s="175">
        <f>H22/G22*1000</f>
        <v>428030.93434343435</v>
      </c>
      <c r="H24" s="176"/>
      <c r="I24" s="165">
        <f>J22/I22*1000</f>
        <v>1305547.5070555033</v>
      </c>
      <c r="J24" s="166"/>
      <c r="K24" s="175">
        <f>L22/K22*1000</f>
        <v>1889320.6404999024</v>
      </c>
      <c r="L24" s="176"/>
      <c r="M24" s="165">
        <f>N22/M22*1000</f>
        <v>208932.47576532207</v>
      </c>
      <c r="N24" s="166"/>
      <c r="O24" s="175">
        <f>P22/O22*1000</f>
        <v>274605.8408862034</v>
      </c>
      <c r="P24" s="176"/>
      <c r="Q24" s="165">
        <f>R22/Q22*1000</f>
        <v>174241.33687414989</v>
      </c>
      <c r="R24" s="166"/>
      <c r="S24" s="175">
        <f>T22/S22*1000</f>
        <v>89388.773104649968</v>
      </c>
      <c r="T24" s="176"/>
      <c r="U24" s="165">
        <f>V22/U22*1000</f>
        <v>349609.52177625959</v>
      </c>
      <c r="V24" s="166"/>
      <c r="W24" s="175">
        <f>X22/W22*1000</f>
        <v>242186.4206292879</v>
      </c>
      <c r="X24" s="176"/>
      <c r="Y24" s="165">
        <f>Z22/Y22*1000</f>
        <v>258594.19550117367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53.9</v>
      </c>
      <c r="F30" s="206"/>
      <c r="G30" s="204">
        <v>75.599999999999994</v>
      </c>
      <c r="H30" s="206"/>
      <c r="I30" s="204">
        <v>124.2</v>
      </c>
      <c r="J30" s="206"/>
      <c r="K30" s="204">
        <v>84.3</v>
      </c>
      <c r="L30" s="206"/>
      <c r="M30" s="204">
        <v>49.3</v>
      </c>
      <c r="N30" s="206"/>
      <c r="O30" s="204">
        <v>109</v>
      </c>
      <c r="P30" s="206"/>
      <c r="Q30" s="204">
        <v>49.5</v>
      </c>
      <c r="R30" s="206"/>
      <c r="S30" s="204">
        <v>154.80000000000001</v>
      </c>
      <c r="T30" s="206"/>
      <c r="U30" s="204">
        <v>68</v>
      </c>
      <c r="V30" s="206"/>
      <c r="W30" s="204">
        <v>89</v>
      </c>
      <c r="X30" s="206"/>
      <c r="Y30" s="204">
        <v>82.3</v>
      </c>
      <c r="Z30" s="205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-2.048922819493832</v>
      </c>
      <c r="F34" s="201"/>
      <c r="G34" s="207">
        <f t="shared" ref="G34" si="6">+G23-G30</f>
        <v>12.49823677581864</v>
      </c>
      <c r="H34" s="208"/>
      <c r="I34" s="161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61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61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61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61">
        <f t="shared" ref="Y34" si="15">+Y23-Y30</f>
        <v>-1.2296405027991852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f>+(E39+E40)/(E41+'(令和4年5月) '!E41)*100</f>
        <v>34.577034416210999</v>
      </c>
      <c r="F42" s="203"/>
      <c r="G42" s="202">
        <f>+(G39+G40)/(G41+'(令和4年5月) '!G41)*100</f>
        <v>79.388770433546554</v>
      </c>
      <c r="H42" s="203"/>
      <c r="I42" s="202">
        <f>+(I39+I40)/(I41+'(令和4年5月) '!I41)*100</f>
        <v>106.86027898467871</v>
      </c>
      <c r="J42" s="203"/>
      <c r="K42" s="202">
        <f>+(K39+K40)/(K41+'(令和4年5月) '!K41)*100</f>
        <v>54.302393461762989</v>
      </c>
      <c r="L42" s="203"/>
      <c r="M42" s="202">
        <f>+(M39+M40)/(M41+'(令和4年5月) '!M41)*100</f>
        <v>57.640063834450231</v>
      </c>
      <c r="N42" s="203"/>
      <c r="O42" s="202">
        <f>+(O39+O40)/(O41+'(令和4年5月) '!O41)*100</f>
        <v>75.610526315789471</v>
      </c>
      <c r="P42" s="203"/>
      <c r="Q42" s="202">
        <f>+(Q39+Q40)/(Q41+'(令和4年5月) '!Q41)*100</f>
        <v>47.682843584745832</v>
      </c>
      <c r="R42" s="203"/>
      <c r="S42" s="202">
        <f>+(S39+S40)/(S41+'(令和4年5月) '!S41)*100</f>
        <v>143.9522283912307</v>
      </c>
      <c r="T42" s="203"/>
      <c r="U42" s="202">
        <f>+(U39+U40)/(U41+'(令和4年5月) '!U41)*100</f>
        <v>61.53846153846154</v>
      </c>
      <c r="V42" s="203"/>
      <c r="W42" s="202">
        <f>+(W39+W40)/(W41+'(令和4年5月) '!W41)*100</f>
        <v>82.629976720587365</v>
      </c>
      <c r="X42" s="203"/>
      <c r="Y42" s="202">
        <f>+(Y39+Y40)/(Y41+'(令和4年5月) '!Y41)*100</f>
        <v>74.850034108563747</v>
      </c>
      <c r="Z42" s="203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17.274042764295167</v>
      </c>
      <c r="F46" s="201"/>
      <c r="G46" s="159">
        <f>G23-G42</f>
        <v>8.7094663422720799</v>
      </c>
      <c r="H46" s="201"/>
      <c r="I46" s="159">
        <f>I23-I42</f>
        <v>-12.724611588617435</v>
      </c>
      <c r="J46" s="201"/>
      <c r="K46" s="159">
        <f>K23-K42</f>
        <v>3.309026392219792</v>
      </c>
      <c r="L46" s="201"/>
      <c r="M46" s="159">
        <f>M23-M42</f>
        <v>-4.2079384335553058</v>
      </c>
      <c r="N46" s="201"/>
      <c r="O46" s="159">
        <f t="shared" si="17"/>
        <v>3.3763785669635524</v>
      </c>
      <c r="P46" s="201"/>
      <c r="Q46" s="159">
        <f t="shared" si="17"/>
        <v>-0.26417544473478216</v>
      </c>
      <c r="R46" s="201"/>
      <c r="S46" s="159">
        <f t="shared" si="17"/>
        <v>27.215042842771055</v>
      </c>
      <c r="T46" s="201"/>
      <c r="U46" s="159">
        <f t="shared" si="17"/>
        <v>7.9539908789525882</v>
      </c>
      <c r="V46" s="201"/>
      <c r="W46" s="159">
        <f t="shared" si="17"/>
        <v>10.668052111422057</v>
      </c>
      <c r="X46" s="201"/>
      <c r="Y46" s="159">
        <f t="shared" si="17"/>
        <v>6.2203253886370646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178827.02482702481</v>
      </c>
      <c r="F24" s="178"/>
      <c r="G24" s="175">
        <f>H22/G22*1000</f>
        <v>443252.51256281405</v>
      </c>
      <c r="H24" s="176"/>
      <c r="I24" s="165">
        <f>J22/I22*1000</f>
        <v>1025896.8903436989</v>
      </c>
      <c r="J24" s="166"/>
      <c r="K24" s="175">
        <f>L22/K22*1000</f>
        <v>1786441.8145956609</v>
      </c>
      <c r="L24" s="176"/>
      <c r="M24" s="165">
        <f>N22/M22*1000</f>
        <v>194921.81050684123</v>
      </c>
      <c r="N24" s="166"/>
      <c r="O24" s="175">
        <f>P22/O22*1000</f>
        <v>275971.55137126485</v>
      </c>
      <c r="P24" s="176"/>
      <c r="Q24" s="165">
        <f>R22/Q22*1000</f>
        <v>172281.6210045662</v>
      </c>
      <c r="R24" s="166"/>
      <c r="S24" s="175">
        <f>T22/S22*1000</f>
        <v>87928.808911739514</v>
      </c>
      <c r="T24" s="176"/>
      <c r="U24" s="165">
        <f>V22/U22*1000</f>
        <v>336661.50740242261</v>
      </c>
      <c r="V24" s="166"/>
      <c r="W24" s="175">
        <f>X22/W22*1000</f>
        <v>232131.36635054441</v>
      </c>
      <c r="X24" s="176"/>
      <c r="Y24" s="165">
        <f>Z22/Y22*1000</f>
        <v>236667.33818937381</v>
      </c>
      <c r="Z24" s="16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0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71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71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71"/>
      <c r="C30" s="7"/>
      <c r="D30" s="56" t="s">
        <v>44</v>
      </c>
      <c r="E30" s="204">
        <v>45.5</v>
      </c>
      <c r="F30" s="206"/>
      <c r="G30" s="204">
        <v>71.5</v>
      </c>
      <c r="H30" s="206"/>
      <c r="I30" s="204">
        <v>109.5</v>
      </c>
      <c r="J30" s="206"/>
      <c r="K30" s="204">
        <v>66.5</v>
      </c>
      <c r="L30" s="206"/>
      <c r="M30" s="204">
        <v>60</v>
      </c>
      <c r="N30" s="206"/>
      <c r="O30" s="204">
        <v>107.5</v>
      </c>
      <c r="P30" s="206"/>
      <c r="Q30" s="204">
        <v>44.4</v>
      </c>
      <c r="R30" s="206"/>
      <c r="S30" s="204">
        <v>122.9</v>
      </c>
      <c r="T30" s="206"/>
      <c r="U30" s="204">
        <v>53.1</v>
      </c>
      <c r="V30" s="206"/>
      <c r="W30" s="204">
        <v>71.599999999999994</v>
      </c>
      <c r="X30" s="206"/>
      <c r="Y30" s="209">
        <v>70</v>
      </c>
      <c r="Z30" s="210"/>
    </row>
    <row r="31" spans="1:28" ht="18.95" customHeight="1" x14ac:dyDescent="0.15">
      <c r="A31" s="22"/>
      <c r="B31" s="171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71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71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71"/>
      <c r="C34" s="57"/>
      <c r="D34" s="28" t="s">
        <v>44</v>
      </c>
      <c r="E34" s="161">
        <f>+E23-E30</f>
        <v>-10.922965583789001</v>
      </c>
      <c r="F34" s="201"/>
      <c r="G34" s="207">
        <f t="shared" ref="G34" si="9">+G23-G30</f>
        <v>7.8887704335465543</v>
      </c>
      <c r="H34" s="208"/>
      <c r="I34" s="161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61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61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61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61">
        <f t="shared" ref="Y34" si="18">+Y23-Y30</f>
        <v>4.8500341085637473</v>
      </c>
      <c r="Z34" s="201"/>
    </row>
    <row r="35" spans="1:38" ht="18.95" customHeight="1" x14ac:dyDescent="0.15">
      <c r="A35" s="22"/>
      <c r="B35" s="171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71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72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7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8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8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8"/>
      <c r="C42" s="22"/>
      <c r="D42" s="89" t="s">
        <v>44</v>
      </c>
      <c r="E42" s="202">
        <v>43.7</v>
      </c>
      <c r="F42" s="211"/>
      <c r="G42" s="202">
        <v>105.2</v>
      </c>
      <c r="H42" s="211"/>
      <c r="I42" s="202">
        <v>165.7</v>
      </c>
      <c r="J42" s="211"/>
      <c r="K42" s="202">
        <v>42.5</v>
      </c>
      <c r="L42" s="211"/>
      <c r="M42" s="202">
        <v>67.8</v>
      </c>
      <c r="N42" s="211"/>
      <c r="O42" s="202">
        <v>119.8</v>
      </c>
      <c r="P42" s="211"/>
      <c r="Q42" s="202">
        <v>49</v>
      </c>
      <c r="R42" s="211"/>
      <c r="S42" s="202">
        <v>180.8</v>
      </c>
      <c r="T42" s="211"/>
      <c r="U42" s="202">
        <v>84.9</v>
      </c>
      <c r="V42" s="211"/>
      <c r="W42" s="202">
        <v>97.2</v>
      </c>
      <c r="X42" s="211"/>
      <c r="Y42" s="202">
        <v>89.3</v>
      </c>
      <c r="Z42" s="211"/>
    </row>
    <row r="43" spans="1:38" ht="18.95" customHeight="1" x14ac:dyDescent="0.15">
      <c r="A43" s="22"/>
      <c r="B43" s="168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8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8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8"/>
      <c r="C46" s="46"/>
      <c r="D46" s="89" t="s">
        <v>44</v>
      </c>
      <c r="E46" s="159">
        <f>E23-E42</f>
        <v>-9.1229655837890036</v>
      </c>
      <c r="F46" s="201"/>
      <c r="G46" s="159">
        <f>G23-G42</f>
        <v>-25.811229566453449</v>
      </c>
      <c r="H46" s="201"/>
      <c r="I46" s="159">
        <f>I23-I42</f>
        <v>-58.839721015321274</v>
      </c>
      <c r="J46" s="201"/>
      <c r="K46" s="159">
        <f>K23-K42</f>
        <v>11.802393461762989</v>
      </c>
      <c r="L46" s="201"/>
      <c r="M46" s="159">
        <f>M23-M42</f>
        <v>-10.159936165549766</v>
      </c>
      <c r="N46" s="201"/>
      <c r="O46" s="159">
        <f t="shared" si="22"/>
        <v>-44.189473684210526</v>
      </c>
      <c r="P46" s="201"/>
      <c r="Q46" s="159">
        <f t="shared" si="22"/>
        <v>-1.3171564152541677</v>
      </c>
      <c r="R46" s="201"/>
      <c r="S46" s="159">
        <f t="shared" si="22"/>
        <v>-36.847771608769307</v>
      </c>
      <c r="T46" s="201"/>
      <c r="U46" s="159">
        <f t="shared" si="22"/>
        <v>-23.361538461538466</v>
      </c>
      <c r="V46" s="201"/>
      <c r="W46" s="159">
        <f t="shared" si="22"/>
        <v>-14.570023279412638</v>
      </c>
      <c r="X46" s="201"/>
      <c r="Y46" s="159">
        <f t="shared" si="22"/>
        <v>-14.44996589143625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8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8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9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10品目別管理表 (令和7年4月)</vt:lpstr>
      <vt:lpstr>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'(令和7年3月)'!Print_Area</vt:lpstr>
      <vt:lpstr>'10品目別管理表 (令和7年4月)'!Print_Area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2025-06-21T01:09:39Z</dcterms:modified>
</cp:coreProperties>
</file>