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3E45949D-D6DF-4217-AE59-31D83B251929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<sst xmlns="http://schemas.openxmlformats.org/spreadsheetml/2006/main" count="51" uniqueCount="34">
  <si>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</si>
  <si>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</si>
  <si>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</si>
  <si>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</si>
  <si>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</si>
  <si>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</si>
  <si>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</si>
  <si>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</si>
  <si>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</si>
  <si>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</si>
  <si>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</si>
  <si>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</si>
  <si>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</si>
  <si>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</si>
  <si>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</si>
  <si>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</si>
  <si>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</si>
  <si>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</si>
  <si>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</si>
  <si>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</si>
  <si>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</si>
  <si>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</si>
  <si>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</si>
  <si>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</si>
  <si>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</si>
  <si>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</si>
  <si>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</si>
  <si>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</si>
  <si>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</si>
  <si>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</si>
  <si>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</si>
  <si>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</si>
  <si>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</si>
  <si>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11月末現在</t>
    <rPh sb="0" eb="2">
      <t>レイワ</t>
    </rPh>
    <rPh sb="4" eb="5">
      <t>ネン</t>
    </rPh>
    <rPh sb="8" eb="9">
      <t>ツキ</t>
    </rPh>
    <rPh sb="9" eb="10">
      <t>マツ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</si>
</sst>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208798</v>
      </c>
      <c r="F9" s="12">
        <v>24144</v>
      </c>
      <c r="G9" s="12">
        <f>E9+F9</f>
        <v>232942</v>
      </c>
      <c r="H9" s="13"/>
      <c r="I9" s="12">
        <f>155235+910</f>
        <v>156145</v>
      </c>
      <c r="J9" s="12">
        <v>9004</v>
      </c>
      <c r="K9" s="12">
        <f>G9-I9-J9</f>
        <v>67793</v>
      </c>
      <c r="L9" s="14">
        <f>(I9+J9)/G9*100</f>
        <v>70.89704733367104</v>
      </c>
      <c r="M9" s="15"/>
      <c r="N9" s="26">
        <v>238541</v>
      </c>
      <c r="O9" s="12">
        <f t="shared" ref="O9:O20" si="0">G9-N9</f>
        <v>-5599</v>
      </c>
      <c r="P9" s="14">
        <f>G9/N9*100</f>
        <v>97.652814400878668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208798</v>
      </c>
      <c r="F12" s="12">
        <f>SUM(F9:F11)</f>
        <v>24144</v>
      </c>
      <c r="G12" s="12">
        <f t="shared" si="1"/>
        <v>232942</v>
      </c>
      <c r="H12" s="13"/>
      <c r="I12" s="12">
        <f>SUM(I9:I11)</f>
        <v>156145</v>
      </c>
      <c r="J12" s="12">
        <f>SUM(J9:J11)</f>
        <v>9004</v>
      </c>
      <c r="K12" s="12">
        <f>SUM(K9:K11)</f>
        <v>67793</v>
      </c>
      <c r="L12" s="14">
        <f>(I12+J12)/G12*100</f>
        <v>70.89704733367104</v>
      </c>
      <c r="M12" s="15"/>
      <c r="N12" s="26">
        <f>SUM(N9:N11)</f>
        <v>238541</v>
      </c>
      <c r="O12" s="12">
        <f t="shared" si="0"/>
        <v>-5599</v>
      </c>
      <c r="P12" s="14">
        <f>G12/N12*100</f>
        <v>97.652814400878668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720</v>
      </c>
      <c r="J18" s="12">
        <v>375</v>
      </c>
      <c r="K18" s="12">
        <f>G18-I18-J18</f>
        <v>727</v>
      </c>
      <c r="L18" s="14">
        <f>(I18+J18)/G18*100</f>
        <v>60.098792535675081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2025-12-25T00:08:01Z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